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4490" windowHeight="8940" activeTab="1"/>
  </bookViews>
  <sheets>
    <sheet name="стр.1" sheetId="1" r:id="rId1"/>
    <sheet name="стр.2_5" sheetId="2" r:id="rId2"/>
  </sheets>
  <definedNames>
    <definedName name="_xlnm.Print_Area" localSheetId="0">'стр.1'!$A$1:$EP$34</definedName>
    <definedName name="_xlnm.Print_Area" localSheetId="1">'стр.2_5'!$A$1:$DA$185</definedName>
  </definedNames>
  <calcPr fullCalcOnLoad="1"/>
</workbook>
</file>

<file path=xl/comments1.xml><?xml version="1.0" encoding="utf-8"?>
<comments xmlns="http://schemas.openxmlformats.org/spreadsheetml/2006/main">
  <authors>
    <author>ELENA</author>
  </authors>
  <commentList>
    <comment ref="ET15" authorId="0">
      <text>
        <r>
          <rPr>
            <b/>
            <sz val="9"/>
            <rFont val="Tahoma"/>
            <family val="2"/>
          </rPr>
          <t>ELENA: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Сюда внести з/плату из штатного расписания, по формулам она распределится в среднюю
</t>
        </r>
      </text>
    </comment>
    <comment ref="EU16" authorId="0">
      <text>
        <r>
          <rPr>
            <b/>
            <sz val="9"/>
            <rFont val="Tahoma"/>
            <family val="2"/>
          </rPr>
          <t>ELENA:</t>
        </r>
        <r>
          <rPr>
            <sz val="9"/>
            <rFont val="Tahoma"/>
            <family val="2"/>
          </rPr>
          <t xml:space="preserve">
Оклад заведующего библиотекой с 1.01.2017 - 9 410 руб.;
секреторя - 4 278 руб. </t>
        </r>
      </text>
    </comment>
  </commentList>
</comments>
</file>

<file path=xl/comments2.xml><?xml version="1.0" encoding="utf-8"?>
<comments xmlns="http://schemas.openxmlformats.org/spreadsheetml/2006/main">
  <authors>
    <author>ELENA</author>
  </authors>
  <commentList>
    <comment ref="BD59" authorId="0">
      <text>
        <r>
          <rPr>
            <b/>
            <sz val="9"/>
            <rFont val="Tahoma"/>
            <family val="2"/>
          </rPr>
          <t>ELENA: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Сумма берется из деклараций на соответствующий налог у Зинаиды Викторовны.
</t>
        </r>
      </text>
    </comment>
    <comment ref="BV98" authorId="0">
      <text>
        <r>
          <rPr>
            <b/>
            <sz val="9"/>
            <rFont val="Tahoma"/>
            <family val="2"/>
          </rPr>
          <t>ELENA:</t>
        </r>
        <r>
          <rPr>
            <sz val="9"/>
            <rFont val="Tahoma"/>
            <family val="2"/>
          </rPr>
          <t xml:space="preserve">
Выбрать по счетам-фактуры</t>
        </r>
      </text>
    </comment>
    <comment ref="BV116" authorId="0">
      <text>
        <r>
          <rPr>
            <b/>
            <sz val="9"/>
            <rFont val="Tahoma"/>
            <family val="2"/>
          </rPr>
          <t>ELENA: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Разделите % увеличения тарифа по договору с 1.07.2017г. на два, будет среднегодовой: с 01.07.2017г. Тепло увеличится на 10% / 2 = в год 5%</t>
        </r>
      </text>
    </comment>
    <comment ref="H183" authorId="0">
      <text>
        <r>
          <rPr>
            <b/>
            <sz val="9"/>
            <rFont val="Tahoma"/>
            <family val="2"/>
          </rPr>
          <t>ELENA:</t>
        </r>
        <r>
          <rPr>
            <sz val="9"/>
            <rFont val="Tahoma"/>
            <family val="2"/>
          </rPr>
          <t xml:space="preserve">
Для Д/садов</t>
        </r>
      </text>
    </comment>
  </commentList>
</comments>
</file>

<file path=xl/sharedStrings.xml><?xml version="1.0" encoding="utf-8"?>
<sst xmlns="http://schemas.openxmlformats.org/spreadsheetml/2006/main" count="317" uniqueCount="165">
  <si>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</si>
  <si>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</si>
  <si>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</si>
  <si>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</si>
  <si>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</si>
  <si>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</si>
  <si>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</si>
  <si>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</si>
  <si>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Районный коэффициент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</si>
  <si>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</si>
  <si>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</si>
  <si>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</si>
  <si>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</si>
  <si>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</si>
  <si>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</si>
  <si>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</si>
  <si>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</si>
  <si>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</si>
  <si>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</si>
  <si>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</si>
  <si>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</si>
  <si>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</si>
  <si>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</si>
  <si>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</si>
  <si>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</si>
  <si>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</si>
  <si>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</si>
  <si>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</si>
  <si>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</si>
  <si>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</si>
  <si>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</si>
  <si>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</si>
  <si>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</si>
  <si>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</si>
  <si>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</si>
  <si>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</si>
  <si>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</si>
  <si>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</si>
  <si>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</si>
  <si>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</si>
  <si>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</si>
  <si>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</si>
  <si>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</si>
  <si>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</si>
  <si>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</si>
  <si>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</si>
  <si>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</si>
  <si>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</si>
  <si>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</si>
  <si>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</si>
  <si>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</si>
  <si>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</si>
  <si>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</si>
  <si>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</si>
  <si>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</si>
  <si>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</si>
  <si>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</si>
  <si>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</si>
  <si>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</si>
  <si>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</si>
  <si>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</si>
  <si>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</si>
  <si>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</si>
  <si>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</si>
  <si>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</si>
  <si>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</si>
  <si>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</si>
  <si>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</si>
  <si>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</si>
  <si>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</si>
  <si>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</si>
  <si>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</si>
  <si>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</si>
  <si>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</si>
  <si>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</si>
  <si>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</si>
  <si>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</si>
  <si>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</si>
  <si>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</si>
  <si>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Объект</t>
  </si>
  <si>
    <t>Количество 
работ 
(услуг)</t>
  </si>
  <si>
    <t>Стоимость 
работ (услуг), 
руб.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</si>
  <si>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</si>
  <si>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</si>
  <si>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</si>
  <si>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</si>
  <si>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</si>
  <si>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</si>
  <si>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</si>
  <si>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</si>
  <si>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доплата до МРОТ</t>
  </si>
  <si>
    <t>на 2017 год</t>
  </si>
  <si>
    <t>100 "Расходы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фондами"</t>
  </si>
  <si>
    <t xml:space="preserve">Показатели штатного расписания </t>
  </si>
  <si>
    <t>ФОТ всего</t>
  </si>
  <si>
    <t>по доплате до МРОТ</t>
  </si>
  <si>
    <t>4</t>
  </si>
  <si>
    <t>5</t>
  </si>
  <si>
    <t>6</t>
  </si>
  <si>
    <t>7</t>
  </si>
  <si>
    <t>8</t>
  </si>
  <si>
    <t>9</t>
  </si>
  <si>
    <t>10</t>
  </si>
  <si>
    <t>11</t>
  </si>
  <si>
    <t>____________________________________________________________</t>
  </si>
  <si>
    <t>Расчеты (обоснования) к плану финансово-хозяйственной деятельности  муниципального учреждения</t>
  </si>
  <si>
    <t>Субсидии на возмещение нормативных затрат при оказании муниципальных услуг (выполнение работ) за счет средств муниципального бюджета</t>
  </si>
  <si>
    <t>Рабочий по комплексному обслуживанию</t>
  </si>
  <si>
    <t>Уборщик служебных помещений</t>
  </si>
  <si>
    <t>Дворник</t>
  </si>
  <si>
    <t>Сторож</t>
  </si>
  <si>
    <t>сумма ФОТ берется из итоговой строки графы 9,  на  стр. 1</t>
  </si>
  <si>
    <t>% отчислений</t>
  </si>
  <si>
    <t>213    ФОРМУЛЫ для помощи !!!!</t>
  </si>
  <si>
    <t xml:space="preserve">Компенсационные выплаты сотрудникам в отпуске по уходу за ребенком до 3 лет </t>
  </si>
  <si>
    <t>800 "Иные бюджетные ассигнования"</t>
  </si>
  <si>
    <t>Налог на имущество</t>
  </si>
  <si>
    <t>Налог на землю</t>
  </si>
  <si>
    <t>244 "Прочая закупка товаров, работ и услуг для обеспечения государственных (муниципальных) нужд"</t>
  </si>
  <si>
    <t>6.5. Расчет (обоснование) расходов на оплату работ, услуг по содержанию движимого имущества</t>
  </si>
  <si>
    <t>6.6. Расчет (обоснование) расходов на оплату работ, услуг по содержанию недвижимого имущества</t>
  </si>
  <si>
    <t>6.7. Расчет (обоснование) расходов на оплату прочих работ, услуг</t>
  </si>
  <si>
    <t>6.8. Расчет (обоснование) расходов на приобретение основных средств</t>
  </si>
  <si>
    <t>6.9. Расчет (обоснование) расходов на приобретение материальных запасов</t>
  </si>
  <si>
    <t>Абонентская плата</t>
  </si>
  <si>
    <t>Повременная оплата местных, междугородных и международных телефонных соединений</t>
  </si>
  <si>
    <t xml:space="preserve">Доступ к сети "Интернет" и услуги интернет-провайдеров </t>
  </si>
  <si>
    <t>Оплата за теплоснабжение</t>
  </si>
  <si>
    <t>Оплата за газ</t>
  </si>
  <si>
    <t>Оплата за транспортировку газа</t>
  </si>
  <si>
    <t>Оплата за электроэнергию</t>
  </si>
  <si>
    <t>Оплата за стоки</t>
  </si>
  <si>
    <t xml:space="preserve">Оплата за питьевую воду </t>
  </si>
  <si>
    <t>Вывоз ТКО</t>
  </si>
  <si>
    <t xml:space="preserve">Дератизация и дезинсекацию </t>
  </si>
  <si>
    <t>341,342,343</t>
  </si>
  <si>
    <t>Периодический медицинский осмотр сотрудников</t>
  </si>
  <si>
    <t xml:space="preserve">Паразитологическое обследование сотруд-ов  </t>
  </si>
  <si>
    <t>Приобретение продуктов питания</t>
  </si>
  <si>
    <t>Сумма всех котрактов</t>
  </si>
  <si>
    <t>помощник воспитателя (сад)</t>
  </si>
  <si>
    <t>делопроизводитель</t>
  </si>
  <si>
    <t>специалист по организации питания</t>
  </si>
  <si>
    <t>шеф-повар</t>
  </si>
  <si>
    <t>повар</t>
  </si>
  <si>
    <t>кладовщик</t>
  </si>
  <si>
    <t>кастелянша</t>
  </si>
  <si>
    <t>машинист по стирке одежды</t>
  </si>
  <si>
    <t>подсобный рабочий</t>
  </si>
  <si>
    <t>12</t>
  </si>
  <si>
    <t>14</t>
  </si>
  <si>
    <t>13</t>
  </si>
  <si>
    <t>вахтер</t>
  </si>
  <si>
    <t>15</t>
  </si>
  <si>
    <t>радиоточка</t>
  </si>
  <si>
    <t>ТО системы видеонаблюдения</t>
  </si>
  <si>
    <t>ТО кух. Оборудования</t>
  </si>
  <si>
    <t>Санминимум</t>
  </si>
  <si>
    <t>производственный контроль</t>
  </si>
  <si>
    <t>поверка и калибровка приборов и весов</t>
  </si>
  <si>
    <t>контроль</t>
  </si>
  <si>
    <t>аверс</t>
  </si>
  <si>
    <t>аккарицидка</t>
  </si>
  <si>
    <t xml:space="preserve">Фонд оплаты труда в год, руб. (гр. 3 x гр. 4 x 
гр. 9 x 9мес)
</t>
  </si>
  <si>
    <t>Приобретение канц. товаров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</si>
</sst>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#,##0.0"/>
    <numFmt numFmtId="180" formatCode="#,##0.00_ ;[Red]\-#,##0.00\ "/>
  </numFmts>
  <fonts count="5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66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56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56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180" fontId="2" fillId="0" borderId="0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right" vertical="center"/>
    </xf>
    <xf numFmtId="49" fontId="11" fillId="0" borderId="17" xfId="0" applyNumberFormat="1" applyFont="1" applyBorder="1" applyAlignment="1">
      <alignment horizontal="right" vertical="center"/>
    </xf>
    <xf numFmtId="0" fontId="1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right" vertical="center"/>
    </xf>
    <xf numFmtId="0" fontId="1" fillId="0" borderId="16" xfId="0" applyNumberFormat="1" applyFont="1" applyBorder="1" applyAlignment="1">
      <alignment horizontal="left" vertical="center" wrapText="1" indent="2"/>
    </xf>
    <xf numFmtId="0" fontId="1" fillId="0" borderId="17" xfId="0" applyNumberFormat="1" applyFont="1" applyBorder="1" applyAlignment="1">
      <alignment horizontal="left" vertical="center" wrapText="1" indent="2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 indent="2"/>
    </xf>
    <xf numFmtId="0" fontId="1" fillId="0" borderId="18" xfId="0" applyNumberFormat="1" applyFont="1" applyBorder="1" applyAlignment="1">
      <alignment horizontal="left" vertical="center" wrapText="1" indent="2"/>
    </xf>
    <xf numFmtId="0" fontId="1" fillId="0" borderId="18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49" fontId="11" fillId="0" borderId="10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left" vertical="center"/>
    </xf>
    <xf numFmtId="49" fontId="11" fillId="0" borderId="17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D33"/>
  <sheetViews>
    <sheetView view="pageBreakPreview" zoomScale="75" zoomScaleSheetLayoutView="75" zoomScalePageLayoutView="0" workbookViewId="0" topLeftCell="A7">
      <pane xSplit="40" ySplit="11" topLeftCell="AO24" activePane="bottomRight" state="frozen"/>
      <selection pane="topLeft" activeCell="A7" sqref="A7"/>
      <selection pane="topRight" activeCell="AO7" sqref="AO7"/>
      <selection pane="bottomLeft" activeCell="A18" sqref="A18"/>
      <selection pane="bottomRight" activeCell="DZ18" sqref="DZ18:EP18"/>
    </sheetView>
  </sheetViews>
  <sheetFormatPr defaultColWidth="0.875" defaultRowHeight="12.75"/>
  <cols>
    <col min="1" max="15" width="0.875" style="1" customWidth="1"/>
    <col min="16" max="16" width="11.625" style="1" customWidth="1"/>
    <col min="17" max="36" width="0.875" style="1" customWidth="1"/>
    <col min="37" max="37" width="0.6171875" style="1" customWidth="1"/>
    <col min="38" max="39" width="0.875" style="1" hidden="1" customWidth="1"/>
    <col min="40" max="75" width="0.875" style="1" customWidth="1"/>
    <col min="76" max="76" width="12.875" style="1" customWidth="1"/>
    <col min="77" max="113" width="0.875" style="1" customWidth="1"/>
    <col min="114" max="129" width="0.74609375" style="1" customWidth="1"/>
    <col min="130" max="148" width="0.875" style="1" customWidth="1"/>
    <col min="149" max="183" width="10.75390625" style="1" customWidth="1"/>
    <col min="184" max="16384" width="0.875" style="1" customWidth="1"/>
  </cols>
  <sheetData>
    <row r="1" ht="12.75"/>
    <row r="2" spans="1:146" s="7" customFormat="1" ht="15.75">
      <c r="A2" s="76" t="s">
        <v>105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</row>
    <row r="3" spans="1:146" s="7" customFormat="1" ht="15.75">
      <c r="A3" s="76" t="s">
        <v>104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</row>
    <row r="4" spans="1:146" s="7" customFormat="1" ht="15.75">
      <c r="A4" s="76" t="s">
        <v>91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</row>
    <row r="5" ht="12.75"/>
    <row r="6" spans="1:146" s="2" customFormat="1" ht="15">
      <c r="A6" s="75" t="s">
        <v>15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</row>
    <row r="7" ht="12.75" customHeight="1"/>
    <row r="8" spans="1:156" s="6" customFormat="1" ht="48.75" customHeight="1">
      <c r="A8" s="6" t="s">
        <v>14</v>
      </c>
      <c r="X8" s="77" t="s">
        <v>92</v>
      </c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X8" s="17"/>
      <c r="EY8" s="17"/>
      <c r="EZ8" s="17"/>
    </row>
    <row r="9" spans="24:156" s="6" customFormat="1" ht="17.25" customHeight="1"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X9" s="17"/>
      <c r="EY9" s="17"/>
      <c r="EZ9" s="17"/>
    </row>
    <row r="10" spans="1:156" s="6" customFormat="1" ht="42" customHeight="1">
      <c r="A10" s="18" t="s">
        <v>13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78" t="s">
        <v>106</v>
      </c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X10" s="17"/>
      <c r="EY10" s="17"/>
      <c r="EZ10" s="17"/>
    </row>
    <row r="11" spans="154:156" ht="9.75" customHeight="1">
      <c r="EX11" s="16"/>
      <c r="EY11" s="16"/>
      <c r="EZ11" s="16"/>
    </row>
    <row r="12" spans="1:156" s="2" customFormat="1" ht="15">
      <c r="A12" s="75" t="s">
        <v>12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X12" s="19"/>
      <c r="EY12" s="19"/>
      <c r="EZ12" s="19"/>
    </row>
    <row r="13" spans="154:156" ht="10.5" customHeight="1">
      <c r="EX13" s="16"/>
      <c r="EY13" s="16"/>
      <c r="EZ13" s="16"/>
    </row>
    <row r="14" spans="1:156" s="3" customFormat="1" ht="13.5" customHeight="1">
      <c r="A14" s="63" t="s">
        <v>0</v>
      </c>
      <c r="B14" s="64"/>
      <c r="C14" s="64"/>
      <c r="D14" s="64"/>
      <c r="E14" s="64"/>
      <c r="F14" s="65"/>
      <c r="G14" s="63" t="s">
        <v>9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  <c r="Y14" s="63" t="s">
        <v>4</v>
      </c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5"/>
      <c r="AO14" s="72" t="s">
        <v>1</v>
      </c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4"/>
      <c r="DJ14" s="63" t="s">
        <v>8</v>
      </c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5"/>
      <c r="DZ14" s="55" t="s">
        <v>163</v>
      </c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7"/>
      <c r="EX14" s="20"/>
      <c r="EY14" s="20"/>
      <c r="EZ14" s="20"/>
    </row>
    <row r="15" spans="1:160" s="3" customFormat="1" ht="33.75" customHeight="1">
      <c r="A15" s="66"/>
      <c r="B15" s="45"/>
      <c r="C15" s="45"/>
      <c r="D15" s="45"/>
      <c r="E15" s="45"/>
      <c r="F15" s="67"/>
      <c r="G15" s="66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67"/>
      <c r="Y15" s="66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67"/>
      <c r="AO15" s="63" t="s">
        <v>3</v>
      </c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5"/>
      <c r="BF15" s="72" t="s">
        <v>2</v>
      </c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4"/>
      <c r="DJ15" s="66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67"/>
      <c r="DZ15" s="58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59"/>
      <c r="ET15" s="44" t="s">
        <v>93</v>
      </c>
      <c r="EU15" s="44"/>
      <c r="EV15" s="44"/>
      <c r="EW15" s="44"/>
      <c r="EX15" s="44"/>
      <c r="EY15" s="44"/>
      <c r="EZ15" s="45"/>
      <c r="FA15" s="45"/>
      <c r="FB15" s="45"/>
      <c r="FC15" s="45"/>
      <c r="FD15" s="45"/>
    </row>
    <row r="16" spans="1:159" s="3" customFormat="1" ht="72.75" customHeight="1">
      <c r="A16" s="68"/>
      <c r="B16" s="69"/>
      <c r="C16" s="69"/>
      <c r="D16" s="69"/>
      <c r="E16" s="69"/>
      <c r="F16" s="70"/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  <c r="Y16" s="68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70"/>
      <c r="AO16" s="68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70"/>
      <c r="BF16" s="54" t="s">
        <v>5</v>
      </c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15" t="s">
        <v>90</v>
      </c>
      <c r="BY16" s="54" t="s">
        <v>6</v>
      </c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 t="s">
        <v>7</v>
      </c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68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70"/>
      <c r="DZ16" s="60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2"/>
      <c r="ET16" s="21" t="s">
        <v>94</v>
      </c>
      <c r="EU16" s="22" t="s">
        <v>5</v>
      </c>
      <c r="EV16" s="22" t="s">
        <v>95</v>
      </c>
      <c r="EW16" s="22" t="s">
        <v>6</v>
      </c>
      <c r="EX16" s="22" t="s">
        <v>7</v>
      </c>
      <c r="EY16" s="20"/>
      <c r="EZ16" s="23"/>
      <c r="FB16" s="22"/>
      <c r="FC16" s="22"/>
    </row>
    <row r="17" spans="1:146" s="4" customFormat="1" ht="12.75">
      <c r="A17" s="71">
        <v>1</v>
      </c>
      <c r="B17" s="71"/>
      <c r="C17" s="71"/>
      <c r="D17" s="71"/>
      <c r="E17" s="71"/>
      <c r="F17" s="71"/>
      <c r="G17" s="71">
        <v>2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>
        <v>3</v>
      </c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>
        <v>4</v>
      </c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>
        <v>5</v>
      </c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14">
        <v>6</v>
      </c>
      <c r="BY17" s="71">
        <v>7</v>
      </c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>
        <v>8</v>
      </c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>
        <v>9</v>
      </c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53">
        <v>10</v>
      </c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</row>
    <row r="18" spans="1:159" s="5" customFormat="1" ht="27" customHeight="1">
      <c r="A18" s="40" t="s">
        <v>29</v>
      </c>
      <c r="B18" s="40"/>
      <c r="C18" s="40"/>
      <c r="D18" s="40"/>
      <c r="E18" s="40"/>
      <c r="F18" s="40"/>
      <c r="G18" s="43" t="s">
        <v>140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38">
        <v>12</v>
      </c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42">
        <f>SUM(BF18:DI18)</f>
        <v>7927.97</v>
      </c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42">
        <f aca="true" t="shared" si="0" ref="BF18:BF32">+ROUND(EU18/Y18,2)</f>
        <v>4026</v>
      </c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24">
        <f>+ROUND(EV18/Y18,2)</f>
        <v>0</v>
      </c>
      <c r="BY18" s="42">
        <f aca="true" t="shared" si="1" ref="BY18:BY32">+ROUND(EW18/Y18,2)</f>
        <v>583.77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42">
        <f>+ROUND(EX18/Y18,2)</f>
        <v>3318.2</v>
      </c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>
        <v>1</v>
      </c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9">
        <f>+ROUND(Y18*AO18*DJ18*9,0)</f>
        <v>856221</v>
      </c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S18" s="26">
        <f>+ET18/Y18</f>
        <v>7927.97</v>
      </c>
      <c r="ET18" s="27">
        <f>SUM(EU18:EX18)</f>
        <v>95135.64</v>
      </c>
      <c r="EU18" s="28">
        <v>48312</v>
      </c>
      <c r="EV18" s="28"/>
      <c r="EW18" s="28">
        <v>7005.24</v>
      </c>
      <c r="EX18" s="28">
        <v>39818.4</v>
      </c>
      <c r="EY18" s="29"/>
      <c r="EZ18" s="30"/>
      <c r="FA18" s="26"/>
      <c r="FB18" s="28"/>
      <c r="FC18" s="28"/>
    </row>
    <row r="19" spans="1:154" s="5" customFormat="1" ht="33" customHeight="1">
      <c r="A19" s="40" t="s">
        <v>33</v>
      </c>
      <c r="B19" s="40"/>
      <c r="C19" s="40"/>
      <c r="D19" s="40"/>
      <c r="E19" s="40"/>
      <c r="F19" s="40"/>
      <c r="G19" s="43" t="s">
        <v>141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38">
        <v>1</v>
      </c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42">
        <f>SUM(BF19:DI19)</f>
        <v>4278</v>
      </c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42">
        <f t="shared" si="0"/>
        <v>1069.5</v>
      </c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24">
        <f aca="true" t="shared" si="2" ref="BX19:BX31">+ROUND(EV19/Y19,2)</f>
        <v>0</v>
      </c>
      <c r="BY19" s="42">
        <f t="shared" si="1"/>
        <v>3208.5</v>
      </c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42">
        <f>+ROUND(EX19/Y19,2)</f>
        <v>0</v>
      </c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>
        <v>1</v>
      </c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9">
        <f aca="true" t="shared" si="3" ref="DZ19:DZ32">+ROUND(Y19*AO19*DJ19*9,0)</f>
        <v>38502</v>
      </c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S19" s="26">
        <f aca="true" t="shared" si="4" ref="ES19:ES32">+ET19/Y19</f>
        <v>4278</v>
      </c>
      <c r="ET19" s="27">
        <f aca="true" t="shared" si="5" ref="ET19:ET32">SUM(EU19:EX19)</f>
        <v>4278</v>
      </c>
      <c r="EU19" s="28">
        <v>1069.5</v>
      </c>
      <c r="EV19" s="28"/>
      <c r="EW19" s="28">
        <v>3208.5</v>
      </c>
      <c r="EX19" s="28"/>
    </row>
    <row r="20" spans="1:154" s="5" customFormat="1" ht="33" customHeight="1">
      <c r="A20" s="40" t="s">
        <v>39</v>
      </c>
      <c r="B20" s="40"/>
      <c r="C20" s="40"/>
      <c r="D20" s="40"/>
      <c r="E20" s="40"/>
      <c r="F20" s="40"/>
      <c r="G20" s="41" t="s">
        <v>142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38">
        <v>1</v>
      </c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42">
        <f aca="true" t="shared" si="6" ref="AO20:AO26">SUM(BF20:DI20)</f>
        <v>8616</v>
      </c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42">
        <f t="shared" si="0"/>
        <v>2692.5</v>
      </c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24">
        <f t="shared" si="2"/>
        <v>0</v>
      </c>
      <c r="BY20" s="42">
        <f t="shared" si="1"/>
        <v>2692.5</v>
      </c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42">
        <f aca="true" t="shared" si="7" ref="CR20:CR26">+ROUND(EX20/Y20,2)</f>
        <v>3231</v>
      </c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>
        <v>1</v>
      </c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9">
        <f t="shared" si="3"/>
        <v>77544</v>
      </c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S20" s="26">
        <f t="shared" si="4"/>
        <v>8616</v>
      </c>
      <c r="ET20" s="27">
        <f t="shared" si="5"/>
        <v>8616</v>
      </c>
      <c r="EU20" s="28">
        <v>2692.5</v>
      </c>
      <c r="EV20" s="28"/>
      <c r="EW20" s="28">
        <v>2692.5</v>
      </c>
      <c r="EX20" s="28">
        <v>3231</v>
      </c>
    </row>
    <row r="21" spans="1:154" s="5" customFormat="1" ht="33" customHeight="1">
      <c r="A21" s="40" t="s">
        <v>96</v>
      </c>
      <c r="B21" s="40"/>
      <c r="C21" s="40"/>
      <c r="D21" s="40"/>
      <c r="E21" s="40"/>
      <c r="F21" s="40"/>
      <c r="G21" s="41" t="s">
        <v>143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38">
        <v>1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42">
        <f t="shared" si="6"/>
        <v>9489</v>
      </c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42">
        <f t="shared" si="0"/>
        <v>5654</v>
      </c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24">
        <f t="shared" si="2"/>
        <v>3156.52</v>
      </c>
      <c r="BY21" s="42">
        <f t="shared" si="1"/>
        <v>678.48</v>
      </c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42">
        <f t="shared" si="7"/>
        <v>0</v>
      </c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>
        <v>1</v>
      </c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9">
        <f t="shared" si="3"/>
        <v>85401</v>
      </c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S21" s="26">
        <f t="shared" si="4"/>
        <v>9489</v>
      </c>
      <c r="ET21" s="27">
        <f t="shared" si="5"/>
        <v>9489</v>
      </c>
      <c r="EU21" s="28">
        <v>5654</v>
      </c>
      <c r="EV21" s="28">
        <v>3156.52</v>
      </c>
      <c r="EW21" s="28">
        <v>678.48</v>
      </c>
      <c r="EX21" s="28">
        <v>0</v>
      </c>
    </row>
    <row r="22" spans="1:154" s="5" customFormat="1" ht="33" customHeight="1">
      <c r="A22" s="40" t="s">
        <v>97</v>
      </c>
      <c r="B22" s="40"/>
      <c r="C22" s="40"/>
      <c r="D22" s="40"/>
      <c r="E22" s="40"/>
      <c r="F22" s="40"/>
      <c r="G22" s="41" t="s">
        <v>144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8">
        <v>2</v>
      </c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42">
        <f t="shared" si="6"/>
        <v>7013.53</v>
      </c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42">
        <f t="shared" si="0"/>
        <v>2729</v>
      </c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24">
        <f>+ROUND(EV22/Y22,2)</f>
        <v>0</v>
      </c>
      <c r="BY22" s="42">
        <f t="shared" si="1"/>
        <v>3056.48</v>
      </c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42">
        <f t="shared" si="7"/>
        <v>1228.05</v>
      </c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>
        <v>1</v>
      </c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9">
        <f t="shared" si="3"/>
        <v>126244</v>
      </c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S22" s="26">
        <f t="shared" si="4"/>
        <v>7013.53</v>
      </c>
      <c r="ET22" s="27">
        <f t="shared" si="5"/>
        <v>14027.06</v>
      </c>
      <c r="EU22" s="28">
        <v>5458</v>
      </c>
      <c r="EV22" s="28"/>
      <c r="EW22" s="28">
        <v>6112.96</v>
      </c>
      <c r="EX22" s="28">
        <v>2456.1</v>
      </c>
    </row>
    <row r="23" spans="1:154" s="5" customFormat="1" ht="33" customHeight="1">
      <c r="A23" s="40" t="s">
        <v>98</v>
      </c>
      <c r="B23" s="40"/>
      <c r="C23" s="40"/>
      <c r="D23" s="40"/>
      <c r="E23" s="40"/>
      <c r="F23" s="40"/>
      <c r="G23" s="41" t="s">
        <v>144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38">
        <v>1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42">
        <f>SUM(BF23:DI23)</f>
        <v>9489</v>
      </c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42">
        <f>+ROUND(EU23/Y23,2)</f>
        <v>5390</v>
      </c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24">
        <f>+ROUND(EV23/Y23,2)</f>
        <v>3452.2</v>
      </c>
      <c r="BY23" s="42">
        <f>+ROUND(EW23/Y23,2)</f>
        <v>646.8</v>
      </c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42">
        <f>+ROUND(EX23/Y23,2)</f>
        <v>0</v>
      </c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>
        <v>1</v>
      </c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9">
        <f t="shared" si="3"/>
        <v>85401</v>
      </c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S23" s="26">
        <f>+ET23/Y23</f>
        <v>9489</v>
      </c>
      <c r="ET23" s="27">
        <f>SUM(EU23:EX23)</f>
        <v>9489</v>
      </c>
      <c r="EU23" s="28">
        <v>5390</v>
      </c>
      <c r="EV23" s="28">
        <v>3452.2</v>
      </c>
      <c r="EW23" s="28">
        <v>646.8</v>
      </c>
      <c r="EX23" s="28">
        <v>0</v>
      </c>
    </row>
    <row r="24" spans="1:154" s="5" customFormat="1" ht="33" customHeight="1">
      <c r="A24" s="40" t="s">
        <v>99</v>
      </c>
      <c r="B24" s="40"/>
      <c r="C24" s="40"/>
      <c r="D24" s="40"/>
      <c r="E24" s="40"/>
      <c r="F24" s="40"/>
      <c r="G24" s="41" t="s">
        <v>145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38">
        <v>1</v>
      </c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42">
        <f t="shared" si="6"/>
        <v>13655.4</v>
      </c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42">
        <f t="shared" si="0"/>
        <v>4138</v>
      </c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24">
        <f>+ROUND(EV24/Y24,2)</f>
        <v>0</v>
      </c>
      <c r="BY24" s="42">
        <f t="shared" si="1"/>
        <v>2069</v>
      </c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42">
        <f t="shared" si="7"/>
        <v>7448.4</v>
      </c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>
        <v>1</v>
      </c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9">
        <f t="shared" si="3"/>
        <v>122899</v>
      </c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S24" s="26">
        <f t="shared" si="4"/>
        <v>13655.4</v>
      </c>
      <c r="ET24" s="27">
        <f t="shared" si="5"/>
        <v>13655.4</v>
      </c>
      <c r="EU24" s="28">
        <v>4138</v>
      </c>
      <c r="EV24" s="28"/>
      <c r="EW24" s="28">
        <v>2069</v>
      </c>
      <c r="EX24" s="28">
        <v>7448.4</v>
      </c>
    </row>
    <row r="25" spans="1:154" s="5" customFormat="1" ht="33" customHeight="1">
      <c r="A25" s="40" t="s">
        <v>100</v>
      </c>
      <c r="B25" s="40"/>
      <c r="C25" s="40"/>
      <c r="D25" s="40"/>
      <c r="E25" s="40"/>
      <c r="F25" s="40"/>
      <c r="G25" s="41" t="s">
        <v>146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38">
        <v>2</v>
      </c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42">
        <f t="shared" si="6"/>
        <v>8793.25</v>
      </c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42">
        <f t="shared" si="0"/>
        <v>2069</v>
      </c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24">
        <f>+ROUND(EV25/Y25,2)</f>
        <v>0</v>
      </c>
      <c r="BY25" s="42">
        <f t="shared" si="1"/>
        <v>4655.25</v>
      </c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42">
        <f t="shared" si="7"/>
        <v>2069</v>
      </c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>
        <v>1</v>
      </c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9">
        <f t="shared" si="3"/>
        <v>158279</v>
      </c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S25" s="26">
        <f t="shared" si="4"/>
        <v>8793.25</v>
      </c>
      <c r="ET25" s="27">
        <f t="shared" si="5"/>
        <v>17586.5</v>
      </c>
      <c r="EU25" s="28">
        <v>4138</v>
      </c>
      <c r="EV25" s="28"/>
      <c r="EW25" s="28">
        <v>9310.5</v>
      </c>
      <c r="EX25" s="28">
        <v>4138</v>
      </c>
    </row>
    <row r="26" spans="1:154" s="5" customFormat="1" ht="33" customHeight="1">
      <c r="A26" s="40" t="s">
        <v>101</v>
      </c>
      <c r="B26" s="40"/>
      <c r="C26" s="40"/>
      <c r="D26" s="40"/>
      <c r="E26" s="40"/>
      <c r="F26" s="40"/>
      <c r="G26" s="41" t="s">
        <v>147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38">
        <v>2.5</v>
      </c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42">
        <f t="shared" si="6"/>
        <v>4750.42</v>
      </c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42">
        <f t="shared" si="0"/>
        <v>1655.2</v>
      </c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24">
        <f>+ROUND(EV26/Y26,2)</f>
        <v>0</v>
      </c>
      <c r="BY26" s="42">
        <f t="shared" si="1"/>
        <v>2267.62</v>
      </c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42">
        <f t="shared" si="7"/>
        <v>827.6</v>
      </c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>
        <v>1</v>
      </c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9">
        <f t="shared" si="3"/>
        <v>106884</v>
      </c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S26" s="26">
        <f t="shared" si="4"/>
        <v>4750.424000000001</v>
      </c>
      <c r="ET26" s="27">
        <f t="shared" si="5"/>
        <v>11876.060000000001</v>
      </c>
      <c r="EU26" s="28">
        <v>4138</v>
      </c>
      <c r="EV26" s="28"/>
      <c r="EW26" s="28">
        <v>5669.06</v>
      </c>
      <c r="EX26" s="28">
        <v>2069</v>
      </c>
    </row>
    <row r="27" spans="1:154" s="5" customFormat="1" ht="38.25" customHeight="1">
      <c r="A27" s="40" t="s">
        <v>102</v>
      </c>
      <c r="B27" s="40"/>
      <c r="C27" s="40"/>
      <c r="D27" s="40"/>
      <c r="E27" s="40"/>
      <c r="F27" s="40"/>
      <c r="G27" s="41" t="s">
        <v>107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38">
        <v>3</v>
      </c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42">
        <f aca="true" t="shared" si="8" ref="AO27:AO32">SUM(BF27:DI27)</f>
        <v>6349.469999999999</v>
      </c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42">
        <f t="shared" si="0"/>
        <v>3638.67</v>
      </c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24">
        <f t="shared" si="2"/>
        <v>0</v>
      </c>
      <c r="BY27" s="42">
        <f t="shared" si="1"/>
        <v>2255.97</v>
      </c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42">
        <f aca="true" t="shared" si="9" ref="CR27:CR32">+ROUND(EX27/Y27,2)</f>
        <v>454.83</v>
      </c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>
        <v>1</v>
      </c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9">
        <f t="shared" si="3"/>
        <v>171436</v>
      </c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S27" s="26">
        <f t="shared" si="4"/>
        <v>6349.473333333332</v>
      </c>
      <c r="ET27" s="27">
        <f t="shared" si="5"/>
        <v>19048.42</v>
      </c>
      <c r="EU27" s="28">
        <v>10916</v>
      </c>
      <c r="EV27" s="28"/>
      <c r="EW27" s="28">
        <v>6767.92</v>
      </c>
      <c r="EX27" s="28">
        <v>1364.5</v>
      </c>
    </row>
    <row r="28" spans="1:154" s="5" customFormat="1" ht="38.25" customHeight="1">
      <c r="A28" s="40" t="s">
        <v>103</v>
      </c>
      <c r="B28" s="40"/>
      <c r="C28" s="40"/>
      <c r="D28" s="40"/>
      <c r="E28" s="40"/>
      <c r="F28" s="40"/>
      <c r="G28" s="41" t="s">
        <v>148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8">
        <v>2</v>
      </c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42">
        <f t="shared" si="8"/>
        <v>9488.999999999998</v>
      </c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42">
        <f t="shared" si="0"/>
        <v>4138</v>
      </c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24">
        <f>+ROUND(EV28/Y28,2)</f>
        <v>4854.44</v>
      </c>
      <c r="BY28" s="42">
        <f t="shared" si="1"/>
        <v>496.56</v>
      </c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42">
        <f t="shared" si="9"/>
        <v>0</v>
      </c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>
        <v>1</v>
      </c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9">
        <f t="shared" si="3"/>
        <v>170802</v>
      </c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S28" s="26">
        <f>+ET27/Y27</f>
        <v>6349.473333333332</v>
      </c>
      <c r="ET28" s="27">
        <f t="shared" si="5"/>
        <v>18977.999999999996</v>
      </c>
      <c r="EU28" s="28">
        <v>8276</v>
      </c>
      <c r="EV28" s="28">
        <v>9708.88</v>
      </c>
      <c r="EW28" s="28">
        <v>993.12</v>
      </c>
      <c r="EX28" s="28">
        <v>0</v>
      </c>
    </row>
    <row r="29" spans="1:154" s="5" customFormat="1" ht="47.25" customHeight="1">
      <c r="A29" s="40" t="s">
        <v>149</v>
      </c>
      <c r="B29" s="40"/>
      <c r="C29" s="40"/>
      <c r="D29" s="40"/>
      <c r="E29" s="40"/>
      <c r="F29" s="40"/>
      <c r="G29" s="41" t="s">
        <v>108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38">
        <v>3.5</v>
      </c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42">
        <f t="shared" si="8"/>
        <v>9489.000000000002</v>
      </c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42">
        <f t="shared" si="0"/>
        <v>2069</v>
      </c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24">
        <f t="shared" si="2"/>
        <v>6698.81</v>
      </c>
      <c r="BY29" s="42">
        <f t="shared" si="1"/>
        <v>721.19</v>
      </c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42">
        <f t="shared" si="9"/>
        <v>0</v>
      </c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>
        <v>1</v>
      </c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9">
        <f t="shared" si="3"/>
        <v>298904</v>
      </c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S29" s="26">
        <f t="shared" si="4"/>
        <v>9489.005714285713</v>
      </c>
      <c r="ET29" s="27">
        <f t="shared" si="5"/>
        <v>33211.52</v>
      </c>
      <c r="EU29" s="28">
        <v>7241.5</v>
      </c>
      <c r="EV29" s="28">
        <v>23445.84</v>
      </c>
      <c r="EW29" s="28">
        <v>2524.18</v>
      </c>
      <c r="EX29" s="28">
        <v>0</v>
      </c>
    </row>
    <row r="30" spans="1:154" s="5" customFormat="1" ht="21.75" customHeight="1">
      <c r="A30" s="40" t="s">
        <v>151</v>
      </c>
      <c r="B30" s="40"/>
      <c r="C30" s="40"/>
      <c r="D30" s="40"/>
      <c r="E30" s="40"/>
      <c r="F30" s="40"/>
      <c r="G30" s="50" t="s">
        <v>152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2"/>
      <c r="Y30" s="38">
        <v>1</v>
      </c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42">
        <f t="shared" si="8"/>
        <v>9489</v>
      </c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42">
        <f t="shared" si="0"/>
        <v>3914</v>
      </c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24">
        <f t="shared" si="2"/>
        <v>5575</v>
      </c>
      <c r="BY30" s="42">
        <f t="shared" si="1"/>
        <v>0</v>
      </c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42">
        <f t="shared" si="9"/>
        <v>0</v>
      </c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>
        <v>1</v>
      </c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9">
        <f t="shared" si="3"/>
        <v>85401</v>
      </c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S30" s="26">
        <f t="shared" si="4"/>
        <v>9489</v>
      </c>
      <c r="ET30" s="27">
        <f t="shared" si="5"/>
        <v>9489</v>
      </c>
      <c r="EU30" s="28">
        <v>3914</v>
      </c>
      <c r="EV30" s="28">
        <v>5575</v>
      </c>
      <c r="EW30" s="28">
        <v>0</v>
      </c>
      <c r="EX30" s="28">
        <v>0</v>
      </c>
    </row>
    <row r="31" spans="1:154" s="5" customFormat="1" ht="32.25" customHeight="1">
      <c r="A31" s="40" t="s">
        <v>150</v>
      </c>
      <c r="B31" s="40"/>
      <c r="C31" s="40"/>
      <c r="D31" s="40"/>
      <c r="E31" s="40"/>
      <c r="F31" s="40"/>
      <c r="G31" s="41" t="s">
        <v>109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38">
        <v>2</v>
      </c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42">
        <f t="shared" si="8"/>
        <v>9489</v>
      </c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42">
        <f t="shared" si="0"/>
        <v>3914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24">
        <f t="shared" si="2"/>
        <v>5105.32</v>
      </c>
      <c r="BY31" s="42">
        <f t="shared" si="1"/>
        <v>469.68</v>
      </c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42">
        <f t="shared" si="9"/>
        <v>0</v>
      </c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>
        <v>1</v>
      </c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9">
        <f t="shared" si="3"/>
        <v>170802</v>
      </c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S31" s="26">
        <f t="shared" si="4"/>
        <v>9489</v>
      </c>
      <c r="ET31" s="27">
        <f t="shared" si="5"/>
        <v>18978</v>
      </c>
      <c r="EU31" s="28">
        <v>7828</v>
      </c>
      <c r="EV31" s="28">
        <v>10210.64</v>
      </c>
      <c r="EW31" s="28">
        <v>939.36</v>
      </c>
      <c r="EX31" s="28">
        <v>0</v>
      </c>
    </row>
    <row r="32" spans="1:154" s="5" customFormat="1" ht="20.25" customHeight="1">
      <c r="A32" s="40" t="s">
        <v>153</v>
      </c>
      <c r="B32" s="40"/>
      <c r="C32" s="40"/>
      <c r="D32" s="40"/>
      <c r="E32" s="40"/>
      <c r="F32" s="40"/>
      <c r="G32" s="41" t="s">
        <v>110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38">
        <v>3</v>
      </c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42">
        <f t="shared" si="8"/>
        <v>9489</v>
      </c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42">
        <f t="shared" si="0"/>
        <v>3914</v>
      </c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24">
        <f>+ROUND(EV32/Y32,2)</f>
        <v>4205.1</v>
      </c>
      <c r="BY32" s="42">
        <f t="shared" si="1"/>
        <v>1369.9</v>
      </c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42">
        <f t="shared" si="9"/>
        <v>0</v>
      </c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>
        <v>1</v>
      </c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9">
        <f t="shared" si="3"/>
        <v>256203</v>
      </c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S32" s="26">
        <f t="shared" si="4"/>
        <v>9489</v>
      </c>
      <c r="ET32" s="27">
        <f t="shared" si="5"/>
        <v>28467</v>
      </c>
      <c r="EU32" s="28">
        <v>11742</v>
      </c>
      <c r="EV32" s="28">
        <v>12615.3</v>
      </c>
      <c r="EW32" s="28">
        <v>4109.7</v>
      </c>
      <c r="EX32" s="28">
        <v>0</v>
      </c>
    </row>
    <row r="33" spans="1:154" s="32" customFormat="1" ht="15" customHeight="1">
      <c r="A33" s="46" t="s">
        <v>10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8"/>
      <c r="Y33" s="49" t="s">
        <v>11</v>
      </c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39">
        <f>SUM(AO18:BE32)</f>
        <v>127807.04</v>
      </c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 t="s">
        <v>11</v>
      </c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25" t="s">
        <v>11</v>
      </c>
      <c r="BY33" s="49" t="s">
        <v>11</v>
      </c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 t="s">
        <v>11</v>
      </c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 t="s">
        <v>11</v>
      </c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39">
        <f>SUM(DZ18:EP32)</f>
        <v>2810923</v>
      </c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S33" s="32">
        <f>+ET33/23</f>
        <v>13579.330434782607</v>
      </c>
      <c r="ET33" s="33">
        <f>SUM(ET18:ET32)</f>
        <v>312324.6</v>
      </c>
      <c r="EU33" s="28">
        <f>SUM(EU18:EU32)</f>
        <v>130907.5</v>
      </c>
      <c r="EV33" s="28">
        <f>SUM(EV18:EV32)</f>
        <v>68164.38</v>
      </c>
      <c r="EW33" s="28">
        <f>SUM(EW18:EW32)</f>
        <v>52727.32</v>
      </c>
      <c r="EX33" s="28">
        <f>SUM(EX18:EX32)</f>
        <v>60525.4</v>
      </c>
    </row>
  </sheetData>
  <sheetProtection/>
  <mergeCells count="172">
    <mergeCell ref="A14:F16"/>
    <mergeCell ref="G14:X16"/>
    <mergeCell ref="Y14:AN16"/>
    <mergeCell ref="A6:EP6"/>
    <mergeCell ref="A2:EP2"/>
    <mergeCell ref="A3:EP3"/>
    <mergeCell ref="A4:EP4"/>
    <mergeCell ref="X8:EP8"/>
    <mergeCell ref="A12:EP12"/>
    <mergeCell ref="AB10:EP10"/>
    <mergeCell ref="A17:F17"/>
    <mergeCell ref="G17:X17"/>
    <mergeCell ref="Y17:AN17"/>
    <mergeCell ref="AO17:BE17"/>
    <mergeCell ref="BF17:BW17"/>
    <mergeCell ref="AO14:DI14"/>
    <mergeCell ref="CR17:DI17"/>
    <mergeCell ref="BY17:CQ17"/>
    <mergeCell ref="AO15:BE16"/>
    <mergeCell ref="BF15:DI15"/>
    <mergeCell ref="CR19:DI19"/>
    <mergeCell ref="DJ19:DY19"/>
    <mergeCell ref="DZ17:EP17"/>
    <mergeCell ref="BF16:BW16"/>
    <mergeCell ref="BY16:CQ16"/>
    <mergeCell ref="CR16:DI16"/>
    <mergeCell ref="DZ14:EP16"/>
    <mergeCell ref="DJ14:DY16"/>
    <mergeCell ref="DJ17:DY17"/>
    <mergeCell ref="DZ19:EP19"/>
    <mergeCell ref="A19:F19"/>
    <mergeCell ref="G19:X19"/>
    <mergeCell ref="Y19:AN19"/>
    <mergeCell ref="AO19:BE19"/>
    <mergeCell ref="BF19:BW19"/>
    <mergeCell ref="BY19:CQ19"/>
    <mergeCell ref="DZ22:EP22"/>
    <mergeCell ref="A24:F24"/>
    <mergeCell ref="G24:X24"/>
    <mergeCell ref="Y24:AN24"/>
    <mergeCell ref="AO24:BE24"/>
    <mergeCell ref="BF24:BW24"/>
    <mergeCell ref="BY24:CQ24"/>
    <mergeCell ref="CR24:DI24"/>
    <mergeCell ref="DJ24:DY24"/>
    <mergeCell ref="DZ24:EP24"/>
    <mergeCell ref="A21:F21"/>
    <mergeCell ref="G21:X21"/>
    <mergeCell ref="Y21:AN21"/>
    <mergeCell ref="AO21:BE21"/>
    <mergeCell ref="BF21:BW21"/>
    <mergeCell ref="BY21:CQ21"/>
    <mergeCell ref="CR21:DI21"/>
    <mergeCell ref="DJ21:DY21"/>
    <mergeCell ref="DZ21:EP21"/>
    <mergeCell ref="A27:F27"/>
    <mergeCell ref="G27:X27"/>
    <mergeCell ref="Y27:AN27"/>
    <mergeCell ref="AO27:BE27"/>
    <mergeCell ref="BF27:BW27"/>
    <mergeCell ref="BY27:CQ27"/>
    <mergeCell ref="CR27:DI27"/>
    <mergeCell ref="DZ27:EP27"/>
    <mergeCell ref="A29:F29"/>
    <mergeCell ref="G29:X29"/>
    <mergeCell ref="Y29:AN29"/>
    <mergeCell ref="AO29:BE29"/>
    <mergeCell ref="BF29:BW29"/>
    <mergeCell ref="BY29:CQ29"/>
    <mergeCell ref="CR29:DI29"/>
    <mergeCell ref="DJ29:DY29"/>
    <mergeCell ref="DZ29:EP29"/>
    <mergeCell ref="A30:F30"/>
    <mergeCell ref="G30:X30"/>
    <mergeCell ref="Y30:AN30"/>
    <mergeCell ref="AO30:BE30"/>
    <mergeCell ref="BF30:BW30"/>
    <mergeCell ref="BY30:CQ30"/>
    <mergeCell ref="CR30:DI30"/>
    <mergeCell ref="DJ30:DY30"/>
    <mergeCell ref="DZ30:EP30"/>
    <mergeCell ref="A31:F31"/>
    <mergeCell ref="G31:X31"/>
    <mergeCell ref="Y31:AN31"/>
    <mergeCell ref="AO31:BE31"/>
    <mergeCell ref="BF31:BW31"/>
    <mergeCell ref="BY31:CQ31"/>
    <mergeCell ref="A32:F32"/>
    <mergeCell ref="G32:X32"/>
    <mergeCell ref="Y32:AN32"/>
    <mergeCell ref="AO32:BE32"/>
    <mergeCell ref="BF32:BW32"/>
    <mergeCell ref="BY32:CQ32"/>
    <mergeCell ref="DJ33:DY33"/>
    <mergeCell ref="DJ32:DY32"/>
    <mergeCell ref="DZ32:EP32"/>
    <mergeCell ref="CR31:DI31"/>
    <mergeCell ref="DJ31:DY31"/>
    <mergeCell ref="DZ31:EP31"/>
    <mergeCell ref="CR32:DI32"/>
    <mergeCell ref="ET15:EY15"/>
    <mergeCell ref="EZ15:FD15"/>
    <mergeCell ref="DZ33:EP33"/>
    <mergeCell ref="A33:X33"/>
    <mergeCell ref="Y33:AN33"/>
    <mergeCell ref="AO33:BE33"/>
    <mergeCell ref="BF33:BW33"/>
    <mergeCell ref="BY33:CQ33"/>
    <mergeCell ref="CR33:DI33"/>
    <mergeCell ref="A18:F18"/>
    <mergeCell ref="G18:X18"/>
    <mergeCell ref="Y18:AN18"/>
    <mergeCell ref="AO18:BE18"/>
    <mergeCell ref="BF18:BW18"/>
    <mergeCell ref="BY18:CQ18"/>
    <mergeCell ref="CR18:DI18"/>
    <mergeCell ref="DJ18:DY18"/>
    <mergeCell ref="DZ18:EP18"/>
    <mergeCell ref="A20:F20"/>
    <mergeCell ref="G20:X20"/>
    <mergeCell ref="Y20:AN20"/>
    <mergeCell ref="AO20:BE20"/>
    <mergeCell ref="BF20:BW20"/>
    <mergeCell ref="BY20:CQ20"/>
    <mergeCell ref="CR20:DI20"/>
    <mergeCell ref="DJ20:DY20"/>
    <mergeCell ref="BY25:CQ25"/>
    <mergeCell ref="DZ20:EP20"/>
    <mergeCell ref="A22:F22"/>
    <mergeCell ref="G22:X22"/>
    <mergeCell ref="Y22:AN22"/>
    <mergeCell ref="AO22:BE22"/>
    <mergeCell ref="BF22:BW22"/>
    <mergeCell ref="BY22:CQ22"/>
    <mergeCell ref="CR22:DI22"/>
    <mergeCell ref="DJ22:DY22"/>
    <mergeCell ref="Y26:AN26"/>
    <mergeCell ref="AO26:BE26"/>
    <mergeCell ref="BF26:BW26"/>
    <mergeCell ref="A25:F25"/>
    <mergeCell ref="G25:X25"/>
    <mergeCell ref="Y25:AN25"/>
    <mergeCell ref="AO25:BE25"/>
    <mergeCell ref="BF25:BW25"/>
    <mergeCell ref="DJ28:DY28"/>
    <mergeCell ref="DZ28:EP28"/>
    <mergeCell ref="CR26:DI26"/>
    <mergeCell ref="DJ26:DY26"/>
    <mergeCell ref="DZ26:EP26"/>
    <mergeCell ref="CR25:DI25"/>
    <mergeCell ref="DJ25:DY25"/>
    <mergeCell ref="DZ25:EP25"/>
    <mergeCell ref="CR28:DI28"/>
    <mergeCell ref="DJ27:DY27"/>
    <mergeCell ref="A28:F28"/>
    <mergeCell ref="G28:X28"/>
    <mergeCell ref="Y28:AN28"/>
    <mergeCell ref="AO28:BE28"/>
    <mergeCell ref="BF28:BW28"/>
    <mergeCell ref="CR23:DI23"/>
    <mergeCell ref="BY26:CQ26"/>
    <mergeCell ref="BY28:CQ28"/>
    <mergeCell ref="A26:F26"/>
    <mergeCell ref="G26:X26"/>
    <mergeCell ref="DJ23:DY23"/>
    <mergeCell ref="DZ23:EP23"/>
    <mergeCell ref="A23:F23"/>
    <mergeCell ref="G23:X23"/>
    <mergeCell ref="Y23:AN23"/>
    <mergeCell ref="AO23:BE23"/>
    <mergeCell ref="BF23:BW23"/>
    <mergeCell ref="BY23:CQ23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portrait" paperSize="9" scale="65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H199"/>
  <sheetViews>
    <sheetView tabSelected="1" view="pageBreakPreview" zoomScaleSheetLayoutView="100" zoomScalePageLayoutView="0" workbookViewId="0" topLeftCell="A163">
      <selection activeCell="EU187" sqref="EU187"/>
    </sheetView>
  </sheetViews>
  <sheetFormatPr defaultColWidth="0.875" defaultRowHeight="12" customHeight="1"/>
  <cols>
    <col min="1" max="107" width="0.875" style="2" customWidth="1"/>
    <col min="108" max="108" width="7.125" style="2" hidden="1" customWidth="1"/>
    <col min="109" max="109" width="17.125" style="2" customWidth="1"/>
    <col min="110" max="110" width="9.00390625" style="2" customWidth="1"/>
    <col min="111" max="141" width="0.875" style="2" customWidth="1"/>
    <col min="142" max="142" width="12.25390625" style="2" bestFit="1" customWidth="1"/>
    <col min="143" max="155" width="0.875" style="2" customWidth="1"/>
    <col min="156" max="156" width="10.75390625" style="2" bestFit="1" customWidth="1"/>
    <col min="157" max="16384" width="0.875" style="2" customWidth="1"/>
  </cols>
  <sheetData>
    <row r="1" ht="3" customHeight="1"/>
    <row r="2" spans="1:109" s="6" customFormat="1" ht="14.25">
      <c r="A2" s="75" t="s">
        <v>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E2" s="6">
        <v>212</v>
      </c>
    </row>
    <row r="3" ht="10.5" customHeight="1"/>
    <row r="4" spans="1:105" s="3" customFormat="1" ht="45" customHeight="1">
      <c r="A4" s="63" t="s">
        <v>0</v>
      </c>
      <c r="B4" s="64"/>
      <c r="C4" s="64"/>
      <c r="D4" s="64"/>
      <c r="E4" s="64"/>
      <c r="F4" s="65"/>
      <c r="G4" s="63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5"/>
      <c r="AE4" s="63" t="s">
        <v>18</v>
      </c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5"/>
      <c r="BD4" s="63" t="s">
        <v>87</v>
      </c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5"/>
      <c r="BT4" s="63" t="s">
        <v>19</v>
      </c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5"/>
      <c r="CJ4" s="63" t="s">
        <v>20</v>
      </c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5"/>
    </row>
    <row r="5" spans="1:105" s="4" customFormat="1" ht="12.75">
      <c r="A5" s="71">
        <v>1</v>
      </c>
      <c r="B5" s="71"/>
      <c r="C5" s="71"/>
      <c r="D5" s="71"/>
      <c r="E5" s="71"/>
      <c r="F5" s="71"/>
      <c r="G5" s="71">
        <v>2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>
        <v>3</v>
      </c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>
        <v>4</v>
      </c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>
        <v>5</v>
      </c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>
        <v>6</v>
      </c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</row>
    <row r="6" spans="1:105" s="5" customFormat="1" ht="33.75" customHeight="1">
      <c r="A6" s="40"/>
      <c r="B6" s="40"/>
      <c r="C6" s="40"/>
      <c r="D6" s="40"/>
      <c r="E6" s="40"/>
      <c r="F6" s="40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</row>
    <row r="7" spans="1:105" s="5" customFormat="1" ht="21.75" customHeight="1">
      <c r="A7" s="40"/>
      <c r="B7" s="40"/>
      <c r="C7" s="40"/>
      <c r="D7" s="40"/>
      <c r="E7" s="40"/>
      <c r="F7" s="40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</row>
    <row r="8" spans="1:105" s="5" customFormat="1" ht="21" customHeight="1">
      <c r="A8" s="40"/>
      <c r="B8" s="40"/>
      <c r="C8" s="40"/>
      <c r="D8" s="40"/>
      <c r="E8" s="40"/>
      <c r="F8" s="40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</row>
    <row r="9" spans="1:105" s="32" customFormat="1" ht="15" customHeight="1">
      <c r="A9" s="80"/>
      <c r="B9" s="80"/>
      <c r="C9" s="80"/>
      <c r="D9" s="80"/>
      <c r="E9" s="80"/>
      <c r="F9" s="80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8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</row>
    <row r="11" spans="1:109" s="6" customFormat="1" ht="14.25">
      <c r="A11" s="75" t="s">
        <v>21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E11" s="6">
        <v>212</v>
      </c>
    </row>
    <row r="12" ht="10.5" customHeight="1"/>
    <row r="13" spans="1:105" s="3" customFormat="1" ht="55.5" customHeight="1">
      <c r="A13" s="63" t="s">
        <v>0</v>
      </c>
      <c r="B13" s="64"/>
      <c r="C13" s="64"/>
      <c r="D13" s="64"/>
      <c r="E13" s="64"/>
      <c r="F13" s="65"/>
      <c r="G13" s="63" t="s">
        <v>22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5"/>
      <c r="AE13" s="63" t="s">
        <v>23</v>
      </c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5"/>
      <c r="AZ13" s="63" t="s">
        <v>24</v>
      </c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5"/>
      <c r="BR13" s="63" t="s">
        <v>25</v>
      </c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5"/>
      <c r="CJ13" s="63" t="s">
        <v>20</v>
      </c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5"/>
    </row>
    <row r="14" spans="1:105" s="4" customFormat="1" ht="12.75">
      <c r="A14" s="71">
        <v>1</v>
      </c>
      <c r="B14" s="71"/>
      <c r="C14" s="71"/>
      <c r="D14" s="71"/>
      <c r="E14" s="71"/>
      <c r="F14" s="71"/>
      <c r="G14" s="71">
        <v>2</v>
      </c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>
        <v>3</v>
      </c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>
        <v>4</v>
      </c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>
        <v>5</v>
      </c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>
        <v>6</v>
      </c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</row>
    <row r="15" spans="1:105" s="5" customFormat="1" ht="57" customHeight="1">
      <c r="A15" s="40" t="s">
        <v>29</v>
      </c>
      <c r="B15" s="40"/>
      <c r="C15" s="40"/>
      <c r="D15" s="40"/>
      <c r="E15" s="40"/>
      <c r="F15" s="40"/>
      <c r="G15" s="41" t="s">
        <v>114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38">
        <v>2</v>
      </c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>
        <v>12</v>
      </c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>
        <v>50</v>
      </c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42">
        <f>+ROUND(AE15*AZ15*BR15,2)</f>
        <v>1200</v>
      </c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</row>
    <row r="16" spans="1:105" s="5" customFormat="1" ht="57" customHeight="1">
      <c r="A16" s="40" t="s">
        <v>33</v>
      </c>
      <c r="B16" s="40"/>
      <c r="C16" s="40"/>
      <c r="D16" s="40"/>
      <c r="E16" s="40"/>
      <c r="F16" s="40"/>
      <c r="G16" s="41" t="s">
        <v>114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38">
        <v>1</v>
      </c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>
        <v>10</v>
      </c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>
        <v>50</v>
      </c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42">
        <f>+ROUND(AE16*AZ16*BR16,2)</f>
        <v>500</v>
      </c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</row>
    <row r="17" spans="1:105" s="5" customFormat="1" ht="63.75" customHeight="1">
      <c r="A17" s="40" t="s">
        <v>39</v>
      </c>
      <c r="B17" s="40"/>
      <c r="C17" s="40"/>
      <c r="D17" s="40"/>
      <c r="E17" s="40"/>
      <c r="F17" s="40"/>
      <c r="G17" s="41" t="s">
        <v>114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38">
        <v>1</v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>
        <v>5</v>
      </c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>
        <v>50</v>
      </c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42">
        <f>+ROUND(AE17*AZ17*BR17,2)</f>
        <v>250</v>
      </c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</row>
    <row r="18" spans="1:105" s="32" customFormat="1" ht="15" customHeight="1">
      <c r="A18" s="80"/>
      <c r="B18" s="80"/>
      <c r="C18" s="80"/>
      <c r="D18" s="80"/>
      <c r="E18" s="80"/>
      <c r="F18" s="80"/>
      <c r="G18" s="47" t="s">
        <v>10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8"/>
      <c r="AE18" s="49" t="s">
        <v>11</v>
      </c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 t="s">
        <v>11</v>
      </c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 t="s">
        <v>11</v>
      </c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39">
        <f>SUM(CJ15:DA17)</f>
        <v>1950</v>
      </c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</row>
    <row r="20" spans="1:109" s="6" customFormat="1" ht="41.25" customHeight="1">
      <c r="A20" s="85" t="s">
        <v>26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E20" s="6" t="s">
        <v>113</v>
      </c>
    </row>
    <row r="21" ht="10.5" customHeight="1"/>
    <row r="22" spans="1:110" ht="55.5" customHeight="1">
      <c r="A22" s="63" t="s">
        <v>0</v>
      </c>
      <c r="B22" s="64"/>
      <c r="C22" s="64"/>
      <c r="D22" s="64"/>
      <c r="E22" s="64"/>
      <c r="F22" s="65"/>
      <c r="G22" s="63" t="s">
        <v>82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5"/>
      <c r="BW22" s="63" t="s">
        <v>28</v>
      </c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5"/>
      <c r="CM22" s="63" t="s">
        <v>27</v>
      </c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5"/>
      <c r="DE22" s="36" t="s">
        <v>111</v>
      </c>
      <c r="DF22" s="36" t="s">
        <v>112</v>
      </c>
    </row>
    <row r="23" spans="1:105" s="1" customFormat="1" ht="12.75">
      <c r="A23" s="71">
        <v>1</v>
      </c>
      <c r="B23" s="71"/>
      <c r="C23" s="71"/>
      <c r="D23" s="71"/>
      <c r="E23" s="71"/>
      <c r="F23" s="71"/>
      <c r="G23" s="71">
        <v>2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>
        <v>3</v>
      </c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>
        <v>4</v>
      </c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</row>
    <row r="24" spans="1:109" ht="15" customHeight="1">
      <c r="A24" s="40" t="s">
        <v>29</v>
      </c>
      <c r="B24" s="40"/>
      <c r="C24" s="40"/>
      <c r="D24" s="40"/>
      <c r="E24" s="40"/>
      <c r="F24" s="40"/>
      <c r="G24" s="9"/>
      <c r="H24" s="51" t="s">
        <v>40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2"/>
      <c r="BW24" s="49" t="s">
        <v>11</v>
      </c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39">
        <f>SUM(CM25:DA27)</f>
        <v>618403</v>
      </c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E24" s="6"/>
    </row>
    <row r="25" spans="1:105" s="1" customFormat="1" ht="12.75">
      <c r="A25" s="98" t="s">
        <v>30</v>
      </c>
      <c r="B25" s="99"/>
      <c r="C25" s="99"/>
      <c r="D25" s="99"/>
      <c r="E25" s="99"/>
      <c r="F25" s="100"/>
      <c r="G25" s="11"/>
      <c r="H25" s="104" t="s">
        <v>2</v>
      </c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5"/>
      <c r="BW25" s="89">
        <f>+DE26</f>
        <v>2810923</v>
      </c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106"/>
      <c r="CM25" s="89">
        <f>+ROUND(BW25*DF26,0)</f>
        <v>618403</v>
      </c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</row>
    <row r="26" spans="1:110" s="1" customFormat="1" ht="12.75">
      <c r="A26" s="101"/>
      <c r="B26" s="102"/>
      <c r="C26" s="102"/>
      <c r="D26" s="102"/>
      <c r="E26" s="102"/>
      <c r="F26" s="103"/>
      <c r="G26" s="10"/>
      <c r="H26" s="93" t="s">
        <v>41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4"/>
      <c r="BW26" s="91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107"/>
      <c r="CM26" s="91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E26" s="34">
        <f>+'стр.1'!DZ33</f>
        <v>2810923</v>
      </c>
      <c r="DF26" s="35">
        <v>0.22</v>
      </c>
    </row>
    <row r="27" spans="1:105" s="1" customFormat="1" ht="13.5" customHeight="1">
      <c r="A27" s="40" t="s">
        <v>31</v>
      </c>
      <c r="B27" s="40"/>
      <c r="C27" s="40"/>
      <c r="D27" s="40"/>
      <c r="E27" s="40"/>
      <c r="F27" s="40"/>
      <c r="G27" s="9"/>
      <c r="H27" s="96" t="s">
        <v>42</v>
      </c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7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</row>
    <row r="28" spans="1:105" s="1" customFormat="1" ht="26.25" customHeight="1">
      <c r="A28" s="40" t="s">
        <v>32</v>
      </c>
      <c r="B28" s="40"/>
      <c r="C28" s="40"/>
      <c r="D28" s="40"/>
      <c r="E28" s="40"/>
      <c r="F28" s="40"/>
      <c r="G28" s="9"/>
      <c r="H28" s="96" t="s">
        <v>43</v>
      </c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7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</row>
    <row r="29" spans="1:105" s="1" customFormat="1" ht="26.25" customHeight="1">
      <c r="A29" s="40" t="s">
        <v>33</v>
      </c>
      <c r="B29" s="40"/>
      <c r="C29" s="40"/>
      <c r="D29" s="40"/>
      <c r="E29" s="40"/>
      <c r="F29" s="40"/>
      <c r="G29" s="9"/>
      <c r="H29" s="51" t="s">
        <v>44</v>
      </c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2"/>
      <c r="BW29" s="49" t="s">
        <v>11</v>
      </c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39">
        <f>SUM(CM30:DA35)</f>
        <v>87139</v>
      </c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</row>
    <row r="30" spans="1:105" s="1" customFormat="1" ht="12.75">
      <c r="A30" s="98" t="s">
        <v>34</v>
      </c>
      <c r="B30" s="99"/>
      <c r="C30" s="99"/>
      <c r="D30" s="99"/>
      <c r="E30" s="99"/>
      <c r="F30" s="100"/>
      <c r="G30" s="11"/>
      <c r="H30" s="104" t="s">
        <v>2</v>
      </c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5"/>
      <c r="BW30" s="89">
        <f>+DE31</f>
        <v>2810923</v>
      </c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106"/>
      <c r="CM30" s="89">
        <f>+ROUND(BW30*DF31,0)</f>
        <v>81517</v>
      </c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</row>
    <row r="31" spans="1:110" s="1" customFormat="1" ht="25.5" customHeight="1">
      <c r="A31" s="101"/>
      <c r="B31" s="102"/>
      <c r="C31" s="102"/>
      <c r="D31" s="102"/>
      <c r="E31" s="102"/>
      <c r="F31" s="103"/>
      <c r="G31" s="10"/>
      <c r="H31" s="93" t="s">
        <v>45</v>
      </c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4"/>
      <c r="BW31" s="91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107"/>
      <c r="CM31" s="91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E31" s="34">
        <f>+'стр.1'!DZ33</f>
        <v>2810923</v>
      </c>
      <c r="DF31" s="35">
        <v>0.029</v>
      </c>
    </row>
    <row r="32" spans="1:105" s="1" customFormat="1" ht="26.25" customHeight="1">
      <c r="A32" s="40" t="s">
        <v>35</v>
      </c>
      <c r="B32" s="40"/>
      <c r="C32" s="40"/>
      <c r="D32" s="40"/>
      <c r="E32" s="40"/>
      <c r="F32" s="40"/>
      <c r="G32" s="9"/>
      <c r="H32" s="96" t="s">
        <v>46</v>
      </c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7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</row>
    <row r="33" spans="1:110" s="1" customFormat="1" ht="27" customHeight="1">
      <c r="A33" s="40" t="s">
        <v>36</v>
      </c>
      <c r="B33" s="40"/>
      <c r="C33" s="40"/>
      <c r="D33" s="40"/>
      <c r="E33" s="40"/>
      <c r="F33" s="40"/>
      <c r="G33" s="9"/>
      <c r="H33" s="96" t="s">
        <v>47</v>
      </c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7"/>
      <c r="BW33" s="42">
        <f>+DE33</f>
        <v>2810923</v>
      </c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42">
        <f>+ROUND(BW33*DF33,0)</f>
        <v>5622</v>
      </c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E33" s="34">
        <f>+'стр.1'!DZ33</f>
        <v>2810923</v>
      </c>
      <c r="DF33" s="35">
        <v>0.002</v>
      </c>
    </row>
    <row r="34" spans="1:105" s="1" customFormat="1" ht="27" customHeight="1">
      <c r="A34" s="40" t="s">
        <v>37</v>
      </c>
      <c r="B34" s="40"/>
      <c r="C34" s="40"/>
      <c r="D34" s="40"/>
      <c r="E34" s="40"/>
      <c r="F34" s="40"/>
      <c r="G34" s="9"/>
      <c r="H34" s="96" t="s">
        <v>48</v>
      </c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7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</row>
    <row r="35" spans="1:105" s="1" customFormat="1" ht="27" customHeight="1">
      <c r="A35" s="40" t="s">
        <v>38</v>
      </c>
      <c r="B35" s="40"/>
      <c r="C35" s="40"/>
      <c r="D35" s="40"/>
      <c r="E35" s="40"/>
      <c r="F35" s="40"/>
      <c r="G35" s="9"/>
      <c r="H35" s="96" t="s">
        <v>48</v>
      </c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7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</row>
    <row r="36" spans="1:110" s="1" customFormat="1" ht="26.25" customHeight="1">
      <c r="A36" s="40" t="s">
        <v>39</v>
      </c>
      <c r="B36" s="40"/>
      <c r="C36" s="40"/>
      <c r="D36" s="40"/>
      <c r="E36" s="40"/>
      <c r="F36" s="40"/>
      <c r="G36" s="9"/>
      <c r="H36" s="51" t="s">
        <v>49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2"/>
      <c r="BW36" s="42">
        <f>+DE36</f>
        <v>2810923</v>
      </c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9">
        <f>+ROUND(BW36*DF36,0)</f>
        <v>143357</v>
      </c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E36" s="34">
        <f>+'стр.1'!DZ33</f>
        <v>2810923</v>
      </c>
      <c r="DF36" s="35">
        <v>0.051</v>
      </c>
    </row>
    <row r="37" spans="1:110" s="1" customFormat="1" ht="13.5" customHeight="1">
      <c r="A37" s="40"/>
      <c r="B37" s="40"/>
      <c r="C37" s="40"/>
      <c r="D37" s="40"/>
      <c r="E37" s="40"/>
      <c r="F37" s="40"/>
      <c r="G37" s="95" t="s">
        <v>10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4"/>
      <c r="BW37" s="49" t="s">
        <v>11</v>
      </c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39">
        <f>+CM24+CM29+CM36</f>
        <v>848899</v>
      </c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E37" s="6"/>
      <c r="DF37" s="35">
        <f>SUM(DF26:DF36)</f>
        <v>0.302</v>
      </c>
    </row>
    <row r="38" ht="3" customHeight="1"/>
    <row r="39" spans="1:105" s="8" customFormat="1" ht="48" customHeight="1">
      <c r="A39" s="108" t="s">
        <v>89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</row>
    <row r="41" spans="1:105" s="6" customFormat="1" ht="14.25">
      <c r="A41" s="75" t="s">
        <v>50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</row>
    <row r="42" ht="6" customHeight="1"/>
    <row r="43" spans="1:105" s="6" customFormat="1" ht="14.25">
      <c r="A43" s="6" t="s">
        <v>14</v>
      </c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</row>
    <row r="44" spans="24:105" s="6" customFormat="1" ht="6" customHeight="1"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</row>
    <row r="45" spans="1:105" s="6" customFormat="1" ht="14.25">
      <c r="A45" s="87" t="s">
        <v>13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</row>
    <row r="46" ht="10.5" customHeight="1"/>
    <row r="47" spans="1:105" s="3" customFormat="1" ht="45" customHeight="1">
      <c r="A47" s="63" t="s">
        <v>0</v>
      </c>
      <c r="B47" s="64"/>
      <c r="C47" s="64"/>
      <c r="D47" s="64"/>
      <c r="E47" s="64"/>
      <c r="F47" s="64"/>
      <c r="G47" s="65"/>
      <c r="H47" s="63" t="s">
        <v>53</v>
      </c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5"/>
      <c r="BD47" s="63" t="s">
        <v>54</v>
      </c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5"/>
      <c r="BT47" s="63" t="s">
        <v>55</v>
      </c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5"/>
      <c r="CJ47" s="63" t="s">
        <v>52</v>
      </c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5"/>
    </row>
    <row r="48" spans="1:105" s="4" customFormat="1" ht="12.75">
      <c r="A48" s="71">
        <v>1</v>
      </c>
      <c r="B48" s="71"/>
      <c r="C48" s="71"/>
      <c r="D48" s="71"/>
      <c r="E48" s="71"/>
      <c r="F48" s="71"/>
      <c r="G48" s="71"/>
      <c r="H48" s="71">
        <v>2</v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>
        <v>3</v>
      </c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>
        <v>4</v>
      </c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>
        <v>5</v>
      </c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</row>
    <row r="49" spans="1:105" s="5" customFormat="1" ht="15" customHeight="1">
      <c r="A49" s="40"/>
      <c r="B49" s="40"/>
      <c r="C49" s="40"/>
      <c r="D49" s="40"/>
      <c r="E49" s="40"/>
      <c r="F49" s="40"/>
      <c r="G49" s="40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</row>
    <row r="50" spans="1:105" s="5" customFormat="1" ht="15" customHeight="1">
      <c r="A50" s="40"/>
      <c r="B50" s="40"/>
      <c r="C50" s="40"/>
      <c r="D50" s="40"/>
      <c r="E50" s="40"/>
      <c r="F50" s="40"/>
      <c r="G50" s="40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</row>
    <row r="51" spans="1:105" s="5" customFormat="1" ht="15" customHeight="1">
      <c r="A51" s="40"/>
      <c r="B51" s="40"/>
      <c r="C51" s="40"/>
      <c r="D51" s="40"/>
      <c r="E51" s="40"/>
      <c r="F51" s="40"/>
      <c r="G51" s="40"/>
      <c r="H51" s="83" t="s">
        <v>10</v>
      </c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4"/>
      <c r="BD51" s="38" t="s">
        <v>11</v>
      </c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 t="s">
        <v>11</v>
      </c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</row>
    <row r="52" s="1" customFormat="1" ht="12" customHeight="1"/>
    <row r="53" spans="1:105" s="6" customFormat="1" ht="14.25">
      <c r="A53" s="75" t="s">
        <v>56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</row>
    <row r="54" ht="6" customHeight="1"/>
    <row r="55" spans="1:105" s="6" customFormat="1" ht="14.25">
      <c r="A55" s="6" t="s">
        <v>14</v>
      </c>
      <c r="X55" s="86" t="s">
        <v>115</v>
      </c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</row>
    <row r="56" spans="24:105" s="6" customFormat="1" ht="6" customHeight="1"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</row>
    <row r="57" spans="1:105" s="6" customFormat="1" ht="45" customHeight="1">
      <c r="A57" s="87" t="s">
        <v>13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78" t="s">
        <v>106</v>
      </c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</row>
    <row r="58" ht="10.5" customHeight="1"/>
    <row r="59" spans="1:105" s="3" customFormat="1" ht="55.5" customHeight="1">
      <c r="A59" s="63" t="s">
        <v>0</v>
      </c>
      <c r="B59" s="64"/>
      <c r="C59" s="64"/>
      <c r="D59" s="64"/>
      <c r="E59" s="64"/>
      <c r="F59" s="64"/>
      <c r="G59" s="65"/>
      <c r="H59" s="63" t="s">
        <v>17</v>
      </c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5"/>
      <c r="BD59" s="63" t="s">
        <v>57</v>
      </c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5"/>
      <c r="BT59" s="63" t="s">
        <v>58</v>
      </c>
      <c r="BU59" s="64"/>
      <c r="BV59" s="64"/>
      <c r="BW59" s="64"/>
      <c r="BX59" s="64"/>
      <c r="BY59" s="64"/>
      <c r="BZ59" s="64"/>
      <c r="CA59" s="64"/>
      <c r="CB59" s="64"/>
      <c r="CC59" s="64"/>
      <c r="CD59" s="65"/>
      <c r="CE59" s="63" t="s">
        <v>88</v>
      </c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5"/>
    </row>
    <row r="60" spans="1:105" s="4" customFormat="1" ht="12.75">
      <c r="A60" s="71">
        <v>1</v>
      </c>
      <c r="B60" s="71"/>
      <c r="C60" s="71"/>
      <c r="D60" s="71"/>
      <c r="E60" s="71"/>
      <c r="F60" s="71"/>
      <c r="G60" s="71"/>
      <c r="H60" s="71">
        <v>2</v>
      </c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>
        <v>3</v>
      </c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>
        <v>4</v>
      </c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>
        <v>5</v>
      </c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</row>
    <row r="61" spans="1:105" s="5" customFormat="1" ht="15" customHeight="1">
      <c r="A61" s="40" t="s">
        <v>29</v>
      </c>
      <c r="B61" s="40"/>
      <c r="C61" s="40"/>
      <c r="D61" s="40"/>
      <c r="E61" s="40"/>
      <c r="F61" s="40"/>
      <c r="G61" s="40"/>
      <c r="H61" s="41" t="s">
        <v>116</v>
      </c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2">
        <v>42657409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38">
        <v>2.2</v>
      </c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42">
        <f>+ROUND(BD61*BT61/100,0)</f>
        <v>938463</v>
      </c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</row>
    <row r="62" spans="1:105" s="5" customFormat="1" ht="15" customHeight="1">
      <c r="A62" s="40" t="s">
        <v>33</v>
      </c>
      <c r="B62" s="40"/>
      <c r="C62" s="40"/>
      <c r="D62" s="40"/>
      <c r="E62" s="40"/>
      <c r="F62" s="40"/>
      <c r="G62" s="40"/>
      <c r="H62" s="41" t="s">
        <v>117</v>
      </c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2">
        <v>20609400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38">
        <v>1.5</v>
      </c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42">
        <v>309141</v>
      </c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</row>
    <row r="63" spans="1:105" s="5" customFormat="1" ht="15" customHeight="1">
      <c r="A63" s="40"/>
      <c r="B63" s="40"/>
      <c r="C63" s="40"/>
      <c r="D63" s="40"/>
      <c r="E63" s="40"/>
      <c r="F63" s="40"/>
      <c r="G63" s="40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</row>
    <row r="64" spans="1:105" s="5" customFormat="1" ht="15" customHeight="1">
      <c r="A64" s="40"/>
      <c r="B64" s="40"/>
      <c r="C64" s="40"/>
      <c r="D64" s="40"/>
      <c r="E64" s="40"/>
      <c r="F64" s="40"/>
      <c r="G64" s="40"/>
      <c r="H64" s="83" t="s">
        <v>10</v>
      </c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4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 t="s">
        <v>11</v>
      </c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42">
        <f>SUM(CE61:DA63)</f>
        <v>1247604</v>
      </c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</row>
    <row r="66" spans="1:105" s="6" customFormat="1" ht="14.25">
      <c r="A66" s="75" t="s">
        <v>59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</row>
    <row r="67" ht="6" customHeight="1"/>
    <row r="68" spans="1:105" s="6" customFormat="1" ht="14.25">
      <c r="A68" s="6" t="s">
        <v>14</v>
      </c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</row>
    <row r="69" spans="24:105" s="6" customFormat="1" ht="6" customHeight="1"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</row>
    <row r="70" spans="1:105" s="6" customFormat="1" ht="14.25">
      <c r="A70" s="87" t="s">
        <v>13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</row>
    <row r="71" ht="10.5" customHeight="1"/>
    <row r="72" spans="1:105" s="3" customFormat="1" ht="45" customHeight="1">
      <c r="A72" s="63" t="s">
        <v>0</v>
      </c>
      <c r="B72" s="64"/>
      <c r="C72" s="64"/>
      <c r="D72" s="64"/>
      <c r="E72" s="64"/>
      <c r="F72" s="64"/>
      <c r="G72" s="65"/>
      <c r="H72" s="63" t="s">
        <v>53</v>
      </c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5"/>
      <c r="BD72" s="63" t="s">
        <v>54</v>
      </c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5"/>
      <c r="BT72" s="63" t="s">
        <v>55</v>
      </c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5"/>
      <c r="CJ72" s="63" t="s">
        <v>52</v>
      </c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5"/>
    </row>
    <row r="73" spans="1:105" s="4" customFormat="1" ht="12.75">
      <c r="A73" s="71">
        <v>1</v>
      </c>
      <c r="B73" s="71"/>
      <c r="C73" s="71"/>
      <c r="D73" s="71"/>
      <c r="E73" s="71"/>
      <c r="F73" s="71"/>
      <c r="G73" s="71"/>
      <c r="H73" s="71">
        <v>2</v>
      </c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>
        <v>3</v>
      </c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>
        <v>4</v>
      </c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>
        <v>5</v>
      </c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</row>
    <row r="74" spans="1:105" s="5" customFormat="1" ht="15" customHeight="1">
      <c r="A74" s="40"/>
      <c r="B74" s="40"/>
      <c r="C74" s="40"/>
      <c r="D74" s="40"/>
      <c r="E74" s="40"/>
      <c r="F74" s="40"/>
      <c r="G74" s="40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</row>
    <row r="75" spans="1:105" s="5" customFormat="1" ht="15" customHeight="1">
      <c r="A75" s="40"/>
      <c r="B75" s="40"/>
      <c r="C75" s="40"/>
      <c r="D75" s="40"/>
      <c r="E75" s="40"/>
      <c r="F75" s="40"/>
      <c r="G75" s="4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</row>
    <row r="76" spans="1:105" s="5" customFormat="1" ht="15" customHeight="1">
      <c r="A76" s="40"/>
      <c r="B76" s="40"/>
      <c r="C76" s="40"/>
      <c r="D76" s="40"/>
      <c r="E76" s="40"/>
      <c r="F76" s="40"/>
      <c r="G76" s="40"/>
      <c r="H76" s="83" t="s">
        <v>10</v>
      </c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4"/>
      <c r="BD76" s="38" t="s">
        <v>11</v>
      </c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 t="s">
        <v>11</v>
      </c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</row>
    <row r="78" spans="1:105" s="6" customFormat="1" ht="27" customHeight="1">
      <c r="A78" s="85" t="s">
        <v>60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</row>
    <row r="79" ht="6" customHeight="1"/>
    <row r="80" spans="1:105" s="6" customFormat="1" ht="14.25">
      <c r="A80" s="6" t="s">
        <v>14</v>
      </c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</row>
    <row r="81" spans="24:105" s="6" customFormat="1" ht="6" customHeight="1"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</row>
    <row r="82" spans="1:105" s="6" customFormat="1" ht="14.25">
      <c r="A82" s="87" t="s">
        <v>13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</row>
    <row r="83" ht="10.5" customHeight="1"/>
    <row r="84" spans="1:105" s="3" customFormat="1" ht="45" customHeight="1">
      <c r="A84" s="63" t="s">
        <v>0</v>
      </c>
      <c r="B84" s="64"/>
      <c r="C84" s="64"/>
      <c r="D84" s="64"/>
      <c r="E84" s="64"/>
      <c r="F84" s="64"/>
      <c r="G84" s="65"/>
      <c r="H84" s="63" t="s">
        <v>53</v>
      </c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5"/>
      <c r="BD84" s="63" t="s">
        <v>54</v>
      </c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5"/>
      <c r="BT84" s="63" t="s">
        <v>55</v>
      </c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5"/>
      <c r="CJ84" s="63" t="s">
        <v>52</v>
      </c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5"/>
    </row>
    <row r="85" spans="1:105" s="4" customFormat="1" ht="12.75">
      <c r="A85" s="71">
        <v>1</v>
      </c>
      <c r="B85" s="71"/>
      <c r="C85" s="71"/>
      <c r="D85" s="71"/>
      <c r="E85" s="71"/>
      <c r="F85" s="71"/>
      <c r="G85" s="71"/>
      <c r="H85" s="71">
        <v>2</v>
      </c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>
        <v>3</v>
      </c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>
        <v>4</v>
      </c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>
        <v>5</v>
      </c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</row>
    <row r="86" spans="1:105" s="5" customFormat="1" ht="15" customHeight="1">
      <c r="A86" s="40"/>
      <c r="B86" s="40"/>
      <c r="C86" s="40"/>
      <c r="D86" s="40"/>
      <c r="E86" s="40"/>
      <c r="F86" s="40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</row>
    <row r="87" spans="1:105" s="5" customFormat="1" ht="15" customHeight="1">
      <c r="A87" s="40"/>
      <c r="B87" s="40"/>
      <c r="C87" s="40"/>
      <c r="D87" s="40"/>
      <c r="E87" s="40"/>
      <c r="F87" s="40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</row>
    <row r="88" spans="1:105" s="5" customFormat="1" ht="15" customHeight="1">
      <c r="A88" s="40"/>
      <c r="B88" s="40"/>
      <c r="C88" s="40"/>
      <c r="D88" s="40"/>
      <c r="E88" s="40"/>
      <c r="F88" s="40"/>
      <c r="G88" s="40"/>
      <c r="H88" s="83" t="s">
        <v>10</v>
      </c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4"/>
      <c r="BD88" s="38" t="s">
        <v>11</v>
      </c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 t="s">
        <v>11</v>
      </c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</row>
    <row r="90" spans="1:105" s="6" customFormat="1" ht="14.25">
      <c r="A90" s="75" t="s">
        <v>61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</row>
    <row r="91" ht="6" customHeight="1"/>
    <row r="92" spans="1:105" s="6" customFormat="1" ht="35.25" customHeight="1">
      <c r="A92" s="6" t="s">
        <v>14</v>
      </c>
      <c r="X92" s="77" t="s">
        <v>118</v>
      </c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</row>
    <row r="93" spans="24:105" s="6" customFormat="1" ht="6" customHeight="1"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</row>
    <row r="94" spans="1:105" s="6" customFormat="1" ht="49.5" customHeight="1">
      <c r="A94" s="87" t="s">
        <v>13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78" t="s">
        <v>106</v>
      </c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</row>
    <row r="95" ht="10.5" customHeight="1"/>
    <row r="96" spans="1:109" s="6" customFormat="1" ht="14.25">
      <c r="A96" s="75" t="s">
        <v>62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E96" s="6">
        <v>221</v>
      </c>
    </row>
    <row r="97" ht="10.5" customHeight="1"/>
    <row r="98" spans="1:105" s="3" customFormat="1" ht="45" customHeight="1">
      <c r="A98" s="72" t="s">
        <v>0</v>
      </c>
      <c r="B98" s="73"/>
      <c r="C98" s="73"/>
      <c r="D98" s="73"/>
      <c r="E98" s="73"/>
      <c r="F98" s="73"/>
      <c r="G98" s="74"/>
      <c r="H98" s="72" t="s">
        <v>17</v>
      </c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4"/>
      <c r="AP98" s="72" t="s">
        <v>64</v>
      </c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4"/>
      <c r="BF98" s="72" t="s">
        <v>65</v>
      </c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4"/>
      <c r="BV98" s="72" t="s">
        <v>66</v>
      </c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4"/>
      <c r="CL98" s="72" t="s">
        <v>20</v>
      </c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4"/>
    </row>
    <row r="99" spans="1:105" s="4" customFormat="1" ht="12.75">
      <c r="A99" s="71">
        <v>1</v>
      </c>
      <c r="B99" s="71"/>
      <c r="C99" s="71"/>
      <c r="D99" s="71"/>
      <c r="E99" s="71"/>
      <c r="F99" s="71"/>
      <c r="G99" s="71"/>
      <c r="H99" s="71">
        <v>2</v>
      </c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>
        <v>3</v>
      </c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>
        <v>4</v>
      </c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>
        <v>5</v>
      </c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>
        <v>6</v>
      </c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</row>
    <row r="100" spans="1:105" s="5" customFormat="1" ht="15" customHeight="1">
      <c r="A100" s="40" t="s">
        <v>29</v>
      </c>
      <c r="B100" s="40"/>
      <c r="C100" s="40"/>
      <c r="D100" s="40"/>
      <c r="E100" s="40"/>
      <c r="F100" s="40"/>
      <c r="G100" s="40"/>
      <c r="H100" s="41" t="s">
        <v>124</v>
      </c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38">
        <v>2</v>
      </c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>
        <v>12</v>
      </c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>
        <v>900</v>
      </c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42">
        <f>+AP100*BF100*BV100</f>
        <v>21600</v>
      </c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</row>
    <row r="101" spans="1:105" s="5" customFormat="1" ht="45" customHeight="1">
      <c r="A101" s="40" t="s">
        <v>33</v>
      </c>
      <c r="B101" s="40"/>
      <c r="C101" s="40"/>
      <c r="D101" s="40"/>
      <c r="E101" s="40"/>
      <c r="F101" s="40"/>
      <c r="G101" s="40"/>
      <c r="H101" s="41" t="s">
        <v>125</v>
      </c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38">
        <v>1</v>
      </c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>
        <v>12</v>
      </c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>
        <v>259.6</v>
      </c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42">
        <f>+AP101*BF101*BV101</f>
        <v>3115.2000000000003</v>
      </c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</row>
    <row r="102" spans="1:105" s="5" customFormat="1" ht="45" customHeight="1">
      <c r="A102" s="40" t="s">
        <v>39</v>
      </c>
      <c r="B102" s="40"/>
      <c r="C102" s="40"/>
      <c r="D102" s="40"/>
      <c r="E102" s="40"/>
      <c r="F102" s="40"/>
      <c r="G102" s="40"/>
      <c r="H102" s="41" t="s">
        <v>154</v>
      </c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38">
        <v>1</v>
      </c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>
        <v>12</v>
      </c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>
        <v>177</v>
      </c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42">
        <f>+AP102*BF102*BV102</f>
        <v>2124</v>
      </c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</row>
    <row r="103" spans="1:105" s="5" customFormat="1" ht="39" customHeight="1">
      <c r="A103" s="40" t="s">
        <v>39</v>
      </c>
      <c r="B103" s="40"/>
      <c r="C103" s="40"/>
      <c r="D103" s="40"/>
      <c r="E103" s="40"/>
      <c r="F103" s="40"/>
      <c r="G103" s="40"/>
      <c r="H103" s="41" t="s">
        <v>126</v>
      </c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38">
        <v>2</v>
      </c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>
        <v>12</v>
      </c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>
        <v>1500</v>
      </c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42">
        <f>+AP103*BF103*BV103</f>
        <v>36000</v>
      </c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</row>
    <row r="104" spans="1:105" s="32" customFormat="1" ht="15" customHeight="1">
      <c r="A104" s="80"/>
      <c r="B104" s="80"/>
      <c r="C104" s="80"/>
      <c r="D104" s="80"/>
      <c r="E104" s="80"/>
      <c r="F104" s="80"/>
      <c r="G104" s="80"/>
      <c r="H104" s="110" t="s">
        <v>63</v>
      </c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2"/>
      <c r="AP104" s="49" t="s">
        <v>11</v>
      </c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 t="s">
        <v>11</v>
      </c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 t="s">
        <v>11</v>
      </c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39">
        <f>SUM(CL100:DA103)</f>
        <v>62839.2</v>
      </c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</row>
    <row r="105" ht="10.5" customHeight="1"/>
    <row r="106" spans="1:105" s="6" customFormat="1" ht="14.25">
      <c r="A106" s="75" t="s">
        <v>67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</row>
    <row r="107" ht="10.5" customHeight="1"/>
    <row r="108" spans="1:109" s="3" customFormat="1" ht="45" customHeight="1">
      <c r="A108" s="63" t="s">
        <v>0</v>
      </c>
      <c r="B108" s="64"/>
      <c r="C108" s="64"/>
      <c r="D108" s="64"/>
      <c r="E108" s="64"/>
      <c r="F108" s="64"/>
      <c r="G108" s="65"/>
      <c r="H108" s="63" t="s">
        <v>17</v>
      </c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5"/>
      <c r="BD108" s="63" t="s">
        <v>68</v>
      </c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5"/>
      <c r="BT108" s="63" t="s">
        <v>69</v>
      </c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5"/>
      <c r="CJ108" s="63" t="s">
        <v>51</v>
      </c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5"/>
      <c r="DE108" s="6">
        <v>222</v>
      </c>
    </row>
    <row r="109" spans="1:105" s="4" customFormat="1" ht="12.75">
      <c r="A109" s="71">
        <v>1</v>
      </c>
      <c r="B109" s="71"/>
      <c r="C109" s="71"/>
      <c r="D109" s="71"/>
      <c r="E109" s="71"/>
      <c r="F109" s="71"/>
      <c r="G109" s="71"/>
      <c r="H109" s="71">
        <v>2</v>
      </c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>
        <v>3</v>
      </c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>
        <v>4</v>
      </c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>
        <v>5</v>
      </c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</row>
    <row r="110" spans="1:105" s="5" customFormat="1" ht="15" customHeight="1">
      <c r="A110" s="40"/>
      <c r="B110" s="40"/>
      <c r="C110" s="40"/>
      <c r="D110" s="40"/>
      <c r="E110" s="40"/>
      <c r="F110" s="40"/>
      <c r="G110" s="40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</row>
    <row r="111" spans="1:105" s="5" customFormat="1" ht="15" customHeight="1">
      <c r="A111" s="40"/>
      <c r="B111" s="40"/>
      <c r="C111" s="40"/>
      <c r="D111" s="40"/>
      <c r="E111" s="40"/>
      <c r="F111" s="40"/>
      <c r="G111" s="40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</row>
    <row r="112" spans="1:105" s="5" customFormat="1" ht="15" customHeight="1">
      <c r="A112" s="40"/>
      <c r="B112" s="40"/>
      <c r="C112" s="40"/>
      <c r="D112" s="40"/>
      <c r="E112" s="40"/>
      <c r="F112" s="40"/>
      <c r="G112" s="40"/>
      <c r="H112" s="83" t="s">
        <v>10</v>
      </c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4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</row>
    <row r="113" ht="10.5" customHeight="1"/>
    <row r="114" spans="1:109" s="6" customFormat="1" ht="14.25">
      <c r="A114" s="75" t="s">
        <v>70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E114" s="6">
        <v>223</v>
      </c>
    </row>
    <row r="115" ht="10.5" customHeight="1"/>
    <row r="116" spans="1:105" s="3" customFormat="1" ht="52.5" customHeight="1">
      <c r="A116" s="72" t="s">
        <v>0</v>
      </c>
      <c r="B116" s="73"/>
      <c r="C116" s="73"/>
      <c r="D116" s="73"/>
      <c r="E116" s="73"/>
      <c r="F116" s="73"/>
      <c r="G116" s="74"/>
      <c r="H116" s="72" t="s">
        <v>53</v>
      </c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4"/>
      <c r="AP116" s="72" t="s">
        <v>71</v>
      </c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4"/>
      <c r="BF116" s="72" t="s">
        <v>72</v>
      </c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4"/>
      <c r="BV116" s="72" t="s">
        <v>73</v>
      </c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4"/>
      <c r="CL116" s="72" t="s">
        <v>74</v>
      </c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4"/>
    </row>
    <row r="117" spans="1:105" s="4" customFormat="1" ht="12.75">
      <c r="A117" s="71">
        <v>1</v>
      </c>
      <c r="B117" s="71"/>
      <c r="C117" s="71"/>
      <c r="D117" s="71"/>
      <c r="E117" s="71"/>
      <c r="F117" s="71"/>
      <c r="G117" s="71"/>
      <c r="H117" s="71">
        <v>2</v>
      </c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>
        <v>4</v>
      </c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>
        <v>5</v>
      </c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>
        <v>6</v>
      </c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>
        <v>6</v>
      </c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</row>
    <row r="118" spans="1:105" s="5" customFormat="1" ht="15" customHeight="1">
      <c r="A118" s="40" t="s">
        <v>29</v>
      </c>
      <c r="B118" s="40"/>
      <c r="C118" s="40"/>
      <c r="D118" s="40"/>
      <c r="E118" s="40"/>
      <c r="F118" s="40"/>
      <c r="G118" s="40"/>
      <c r="H118" s="41" t="s">
        <v>127</v>
      </c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81">
        <v>500</v>
      </c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38">
        <v>2171.5</v>
      </c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>
        <v>1.05</v>
      </c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42">
        <f aca="true" t="shared" si="0" ref="CL118:CL123">+ROUND(AP118*BF118*BV118,0)</f>
        <v>1140038</v>
      </c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</row>
    <row r="119" spans="1:105" s="5" customFormat="1" ht="15" customHeight="1">
      <c r="A119" s="40" t="s">
        <v>33</v>
      </c>
      <c r="B119" s="40"/>
      <c r="C119" s="40"/>
      <c r="D119" s="40"/>
      <c r="E119" s="40"/>
      <c r="F119" s="40"/>
      <c r="G119" s="40"/>
      <c r="H119" s="41" t="s">
        <v>128</v>
      </c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81">
        <v>0</v>
      </c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38">
        <v>5.1724</v>
      </c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>
        <v>1</v>
      </c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42">
        <f t="shared" si="0"/>
        <v>0</v>
      </c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</row>
    <row r="120" spans="1:105" s="5" customFormat="1" ht="15" customHeight="1">
      <c r="A120" s="40" t="s">
        <v>39</v>
      </c>
      <c r="B120" s="40"/>
      <c r="C120" s="40"/>
      <c r="D120" s="40"/>
      <c r="E120" s="40"/>
      <c r="F120" s="40"/>
      <c r="G120" s="40"/>
      <c r="H120" s="41" t="s">
        <v>129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81">
        <f>+AP119</f>
        <v>0</v>
      </c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38">
        <v>0.84</v>
      </c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>
        <v>1</v>
      </c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42">
        <f t="shared" si="0"/>
        <v>0</v>
      </c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</row>
    <row r="121" spans="1:105" s="5" customFormat="1" ht="15" customHeight="1">
      <c r="A121" s="40" t="s">
        <v>96</v>
      </c>
      <c r="B121" s="40"/>
      <c r="C121" s="40"/>
      <c r="D121" s="40"/>
      <c r="E121" s="40"/>
      <c r="F121" s="40"/>
      <c r="G121" s="40"/>
      <c r="H121" s="41" t="s">
        <v>130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81">
        <v>60000</v>
      </c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38">
        <v>7.62</v>
      </c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>
        <v>1</v>
      </c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42">
        <f t="shared" si="0"/>
        <v>457200</v>
      </c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</row>
    <row r="122" spans="1:105" s="5" customFormat="1" ht="15" customHeight="1">
      <c r="A122" s="40" t="s">
        <v>97</v>
      </c>
      <c r="B122" s="40"/>
      <c r="C122" s="40"/>
      <c r="D122" s="40"/>
      <c r="E122" s="40"/>
      <c r="F122" s="40"/>
      <c r="G122" s="40"/>
      <c r="H122" s="41" t="s">
        <v>132</v>
      </c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81">
        <v>2600</v>
      </c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38">
        <v>56.13</v>
      </c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>
        <v>1.05</v>
      </c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42">
        <f t="shared" si="0"/>
        <v>153235</v>
      </c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</row>
    <row r="123" spans="1:105" s="5" customFormat="1" ht="15" customHeight="1">
      <c r="A123" s="40" t="s">
        <v>98</v>
      </c>
      <c r="B123" s="40"/>
      <c r="C123" s="40"/>
      <c r="D123" s="40"/>
      <c r="E123" s="40"/>
      <c r="F123" s="40"/>
      <c r="G123" s="40"/>
      <c r="H123" s="41" t="s">
        <v>131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81">
        <v>2643</v>
      </c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38">
        <v>27.22</v>
      </c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>
        <v>1.05</v>
      </c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42">
        <f t="shared" si="0"/>
        <v>75540</v>
      </c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</row>
    <row r="124" spans="1:105" s="32" customFormat="1" ht="15" customHeight="1">
      <c r="A124" s="80"/>
      <c r="B124" s="80"/>
      <c r="C124" s="80"/>
      <c r="D124" s="80"/>
      <c r="E124" s="80"/>
      <c r="F124" s="80"/>
      <c r="G124" s="80"/>
      <c r="H124" s="46" t="s">
        <v>10</v>
      </c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8"/>
      <c r="AP124" s="49" t="s">
        <v>11</v>
      </c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 t="s">
        <v>11</v>
      </c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 t="s">
        <v>11</v>
      </c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39">
        <f>SUM(CL118:DA123)</f>
        <v>1826013</v>
      </c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</row>
    <row r="126" spans="1:109" s="6" customFormat="1" ht="14.25">
      <c r="A126" s="75" t="s">
        <v>78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E126" s="6">
        <v>224</v>
      </c>
    </row>
    <row r="127" ht="10.5" customHeight="1"/>
    <row r="128" spans="1:105" s="3" customFormat="1" ht="45" customHeight="1">
      <c r="A128" s="63" t="s">
        <v>0</v>
      </c>
      <c r="B128" s="64"/>
      <c r="C128" s="64"/>
      <c r="D128" s="64"/>
      <c r="E128" s="64"/>
      <c r="F128" s="64"/>
      <c r="G128" s="65"/>
      <c r="H128" s="63" t="s">
        <v>53</v>
      </c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5"/>
      <c r="BD128" s="63" t="s">
        <v>75</v>
      </c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5"/>
      <c r="BT128" s="63" t="s">
        <v>77</v>
      </c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5"/>
      <c r="CJ128" s="63" t="s">
        <v>76</v>
      </c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5"/>
    </row>
    <row r="129" spans="1:105" s="4" customFormat="1" ht="12.75">
      <c r="A129" s="71">
        <v>1</v>
      </c>
      <c r="B129" s="71"/>
      <c r="C129" s="71"/>
      <c r="D129" s="71"/>
      <c r="E129" s="71"/>
      <c r="F129" s="71"/>
      <c r="G129" s="71"/>
      <c r="H129" s="71">
        <v>2</v>
      </c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>
        <v>4</v>
      </c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>
        <v>5</v>
      </c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>
        <v>6</v>
      </c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</row>
    <row r="130" spans="1:105" s="5" customFormat="1" ht="15" customHeight="1">
      <c r="A130" s="40"/>
      <c r="B130" s="40"/>
      <c r="C130" s="40"/>
      <c r="D130" s="40"/>
      <c r="E130" s="40"/>
      <c r="F130" s="40"/>
      <c r="G130" s="40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</row>
    <row r="131" spans="1:105" s="5" customFormat="1" ht="15" customHeight="1">
      <c r="A131" s="40"/>
      <c r="B131" s="40"/>
      <c r="C131" s="40"/>
      <c r="D131" s="40"/>
      <c r="E131" s="40"/>
      <c r="F131" s="40"/>
      <c r="G131" s="40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</row>
    <row r="132" spans="1:105" s="5" customFormat="1" ht="15" customHeight="1">
      <c r="A132" s="40"/>
      <c r="B132" s="40"/>
      <c r="C132" s="40"/>
      <c r="D132" s="40"/>
      <c r="E132" s="40"/>
      <c r="F132" s="40"/>
      <c r="G132" s="40"/>
      <c r="H132" s="83" t="s">
        <v>10</v>
      </c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4"/>
      <c r="BD132" s="38" t="s">
        <v>11</v>
      </c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 t="s">
        <v>11</v>
      </c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 t="s">
        <v>11</v>
      </c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</row>
    <row r="134" spans="1:105" s="6" customFormat="1" ht="14.25">
      <c r="A134" s="85" t="s">
        <v>119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</row>
    <row r="135" ht="10.5" customHeight="1"/>
    <row r="136" spans="1:105" s="3" customFormat="1" ht="45" customHeight="1">
      <c r="A136" s="63" t="s">
        <v>0</v>
      </c>
      <c r="B136" s="64"/>
      <c r="C136" s="64"/>
      <c r="D136" s="64"/>
      <c r="E136" s="64"/>
      <c r="F136" s="64"/>
      <c r="G136" s="65"/>
      <c r="H136" s="63" t="s">
        <v>17</v>
      </c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5"/>
      <c r="BD136" s="63" t="s">
        <v>79</v>
      </c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5"/>
      <c r="BT136" s="63" t="s">
        <v>80</v>
      </c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5"/>
      <c r="CJ136" s="63" t="s">
        <v>81</v>
      </c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5"/>
    </row>
    <row r="137" spans="1:105" s="4" customFormat="1" ht="12.75">
      <c r="A137" s="71">
        <v>1</v>
      </c>
      <c r="B137" s="71"/>
      <c r="C137" s="71"/>
      <c r="D137" s="71"/>
      <c r="E137" s="71"/>
      <c r="F137" s="71"/>
      <c r="G137" s="71"/>
      <c r="H137" s="71">
        <v>2</v>
      </c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>
        <v>3</v>
      </c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>
        <v>4</v>
      </c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>
        <v>5</v>
      </c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</row>
    <row r="138" spans="1:105" s="5" customFormat="1" ht="15" customHeight="1">
      <c r="A138" s="40" t="s">
        <v>29</v>
      </c>
      <c r="B138" s="40"/>
      <c r="C138" s="40"/>
      <c r="D138" s="40"/>
      <c r="E138" s="40"/>
      <c r="F138" s="40"/>
      <c r="G138" s="40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</row>
    <row r="139" spans="1:105" s="5" customFormat="1" ht="15" customHeight="1">
      <c r="A139" s="40" t="s">
        <v>33</v>
      </c>
      <c r="B139" s="40"/>
      <c r="C139" s="40"/>
      <c r="D139" s="40"/>
      <c r="E139" s="40"/>
      <c r="F139" s="40"/>
      <c r="G139" s="40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</row>
    <row r="140" spans="1:105" s="5" customFormat="1" ht="15" customHeight="1">
      <c r="A140" s="40" t="s">
        <v>39</v>
      </c>
      <c r="B140" s="40"/>
      <c r="C140" s="40"/>
      <c r="D140" s="40"/>
      <c r="E140" s="40"/>
      <c r="F140" s="40"/>
      <c r="G140" s="40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  <c r="DA140" s="79"/>
    </row>
    <row r="141" spans="1:105" s="5" customFormat="1" ht="15" customHeight="1">
      <c r="A141" s="40" t="s">
        <v>96</v>
      </c>
      <c r="B141" s="40"/>
      <c r="C141" s="40"/>
      <c r="D141" s="40"/>
      <c r="E141" s="40"/>
      <c r="F141" s="40"/>
      <c r="G141" s="40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79"/>
      <c r="CK141" s="79"/>
      <c r="CL141" s="79"/>
      <c r="CM141" s="79"/>
      <c r="CN141" s="79"/>
      <c r="CO141" s="79"/>
      <c r="CP141" s="79"/>
      <c r="CQ141" s="79"/>
      <c r="CR141" s="79"/>
      <c r="CS141" s="79"/>
      <c r="CT141" s="79"/>
      <c r="CU141" s="79"/>
      <c r="CV141" s="79"/>
      <c r="CW141" s="79"/>
      <c r="CX141" s="79"/>
      <c r="CY141" s="79"/>
      <c r="CZ141" s="79"/>
      <c r="DA141" s="79"/>
    </row>
    <row r="142" spans="1:105" s="5" customFormat="1" ht="15" customHeight="1">
      <c r="A142" s="40" t="s">
        <v>97</v>
      </c>
      <c r="B142" s="40"/>
      <c r="C142" s="40"/>
      <c r="D142" s="40"/>
      <c r="E142" s="40"/>
      <c r="F142" s="40"/>
      <c r="G142" s="40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</row>
    <row r="143" spans="1:105" s="32" customFormat="1" ht="15" customHeight="1">
      <c r="A143" s="80"/>
      <c r="B143" s="80"/>
      <c r="C143" s="80"/>
      <c r="D143" s="80"/>
      <c r="E143" s="80"/>
      <c r="F143" s="80"/>
      <c r="G143" s="80"/>
      <c r="H143" s="47" t="s">
        <v>10</v>
      </c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8"/>
      <c r="BD143" s="49" t="s">
        <v>11</v>
      </c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 t="s">
        <v>11</v>
      </c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39">
        <f>SUM(CJ138:DA142)</f>
        <v>0</v>
      </c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</row>
    <row r="145" spans="1:109" s="6" customFormat="1" ht="14.25">
      <c r="A145" s="75" t="s">
        <v>120</v>
      </c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E145" s="6">
        <v>225</v>
      </c>
    </row>
    <row r="146" ht="10.5" customHeight="1"/>
    <row r="147" spans="1:105" s="3" customFormat="1" ht="45" customHeight="1">
      <c r="A147" s="63" t="s">
        <v>0</v>
      </c>
      <c r="B147" s="64"/>
      <c r="C147" s="64"/>
      <c r="D147" s="64"/>
      <c r="E147" s="64"/>
      <c r="F147" s="64"/>
      <c r="G147" s="65"/>
      <c r="H147" s="63" t="s">
        <v>17</v>
      </c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5"/>
      <c r="BD147" s="63" t="s">
        <v>79</v>
      </c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5"/>
      <c r="BT147" s="63" t="s">
        <v>80</v>
      </c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5"/>
      <c r="CJ147" s="63" t="s">
        <v>81</v>
      </c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5"/>
    </row>
    <row r="148" spans="1:105" s="4" customFormat="1" ht="12.75">
      <c r="A148" s="71">
        <v>1</v>
      </c>
      <c r="B148" s="71"/>
      <c r="C148" s="71"/>
      <c r="D148" s="71"/>
      <c r="E148" s="71"/>
      <c r="F148" s="71"/>
      <c r="G148" s="71"/>
      <c r="H148" s="71">
        <v>2</v>
      </c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>
        <v>3</v>
      </c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>
        <v>4</v>
      </c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>
        <v>5</v>
      </c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</row>
    <row r="149" spans="1:105" s="5" customFormat="1" ht="15" customHeight="1">
      <c r="A149" s="40" t="s">
        <v>29</v>
      </c>
      <c r="B149" s="40"/>
      <c r="C149" s="40"/>
      <c r="D149" s="40"/>
      <c r="E149" s="40"/>
      <c r="F149" s="40"/>
      <c r="G149" s="40"/>
      <c r="H149" s="41" t="s">
        <v>133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38">
        <v>1</v>
      </c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>
        <v>12</v>
      </c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79">
        <v>49829.08</v>
      </c>
      <c r="CK149" s="79"/>
      <c r="CL149" s="79"/>
      <c r="CM149" s="79"/>
      <c r="CN149" s="79"/>
      <c r="CO149" s="79"/>
      <c r="CP149" s="79"/>
      <c r="CQ149" s="79"/>
      <c r="CR149" s="79"/>
      <c r="CS149" s="79"/>
      <c r="CT149" s="79"/>
      <c r="CU149" s="79"/>
      <c r="CV149" s="79"/>
      <c r="CW149" s="79"/>
      <c r="CX149" s="79"/>
      <c r="CY149" s="79"/>
      <c r="CZ149" s="79"/>
      <c r="DA149" s="79"/>
    </row>
    <row r="150" spans="1:105" s="5" customFormat="1" ht="15" customHeight="1">
      <c r="A150" s="40" t="s">
        <v>33</v>
      </c>
      <c r="B150" s="40"/>
      <c r="C150" s="40"/>
      <c r="D150" s="40"/>
      <c r="E150" s="40"/>
      <c r="F150" s="40"/>
      <c r="G150" s="40"/>
      <c r="H150" s="41" t="s">
        <v>134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38">
        <v>1</v>
      </c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>
        <v>4</v>
      </c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79">
        <v>22161.6</v>
      </c>
      <c r="CK150" s="79"/>
      <c r="CL150" s="79"/>
      <c r="CM150" s="79"/>
      <c r="CN150" s="79"/>
      <c r="CO150" s="79"/>
      <c r="CP150" s="79"/>
      <c r="CQ150" s="79"/>
      <c r="CR150" s="79"/>
      <c r="CS150" s="79"/>
      <c r="CT150" s="79"/>
      <c r="CU150" s="79"/>
      <c r="CV150" s="79"/>
      <c r="CW150" s="79"/>
      <c r="CX150" s="79"/>
      <c r="CY150" s="79"/>
      <c r="CZ150" s="79"/>
      <c r="DA150" s="79"/>
    </row>
    <row r="151" spans="1:105" s="5" customFormat="1" ht="15" customHeight="1">
      <c r="A151" s="40" t="s">
        <v>39</v>
      </c>
      <c r="B151" s="40"/>
      <c r="C151" s="40"/>
      <c r="D151" s="40"/>
      <c r="E151" s="40"/>
      <c r="F151" s="40"/>
      <c r="G151" s="40"/>
      <c r="H151" s="41" t="s">
        <v>155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38">
        <v>1</v>
      </c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>
        <v>12</v>
      </c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79">
        <v>14400</v>
      </c>
      <c r="CK151" s="79"/>
      <c r="CL151" s="79"/>
      <c r="CM151" s="79"/>
      <c r="CN151" s="79"/>
      <c r="CO151" s="79"/>
      <c r="CP151" s="79"/>
      <c r="CQ151" s="79"/>
      <c r="CR151" s="79"/>
      <c r="CS151" s="79"/>
      <c r="CT151" s="79"/>
      <c r="CU151" s="79"/>
      <c r="CV151" s="79"/>
      <c r="CW151" s="79"/>
      <c r="CX151" s="79"/>
      <c r="CY151" s="79"/>
      <c r="CZ151" s="79"/>
      <c r="DA151" s="79"/>
    </row>
    <row r="152" spans="1:105" s="5" customFormat="1" ht="15" customHeight="1">
      <c r="A152" s="40" t="s">
        <v>96</v>
      </c>
      <c r="B152" s="40"/>
      <c r="C152" s="40"/>
      <c r="D152" s="40"/>
      <c r="E152" s="40"/>
      <c r="F152" s="40"/>
      <c r="G152" s="40"/>
      <c r="H152" s="41" t="s">
        <v>156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38">
        <v>1</v>
      </c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>
        <v>12</v>
      </c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79">
        <v>42000</v>
      </c>
      <c r="CK152" s="79"/>
      <c r="CL152" s="79"/>
      <c r="CM152" s="79"/>
      <c r="CN152" s="79"/>
      <c r="CO152" s="79"/>
      <c r="CP152" s="79"/>
      <c r="CQ152" s="79"/>
      <c r="CR152" s="79"/>
      <c r="CS152" s="79"/>
      <c r="CT152" s="79"/>
      <c r="CU152" s="79"/>
      <c r="CV152" s="79"/>
      <c r="CW152" s="79"/>
      <c r="CX152" s="79"/>
      <c r="CY152" s="79"/>
      <c r="CZ152" s="79"/>
      <c r="DA152" s="79"/>
    </row>
    <row r="153" spans="1:105" s="5" customFormat="1" ht="15" customHeight="1">
      <c r="A153" s="40" t="s">
        <v>97</v>
      </c>
      <c r="B153" s="40"/>
      <c r="C153" s="40"/>
      <c r="D153" s="40"/>
      <c r="E153" s="40"/>
      <c r="F153" s="40"/>
      <c r="G153" s="40"/>
      <c r="H153" s="41" t="s">
        <v>159</v>
      </c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38">
        <v>1</v>
      </c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>
        <v>1</v>
      </c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79">
        <v>6000</v>
      </c>
      <c r="CK153" s="79"/>
      <c r="CL153" s="79"/>
      <c r="CM153" s="79"/>
      <c r="CN153" s="79"/>
      <c r="CO153" s="79"/>
      <c r="CP153" s="79"/>
      <c r="CQ153" s="79"/>
      <c r="CR153" s="79"/>
      <c r="CS153" s="79"/>
      <c r="CT153" s="79"/>
      <c r="CU153" s="79"/>
      <c r="CV153" s="79"/>
      <c r="CW153" s="79"/>
      <c r="CX153" s="79"/>
      <c r="CY153" s="79"/>
      <c r="CZ153" s="79"/>
      <c r="DA153" s="79"/>
    </row>
    <row r="154" spans="1:105" s="5" customFormat="1" ht="15" customHeight="1">
      <c r="A154" s="40" t="s">
        <v>98</v>
      </c>
      <c r="B154" s="40"/>
      <c r="C154" s="40"/>
      <c r="D154" s="40"/>
      <c r="E154" s="40"/>
      <c r="F154" s="40"/>
      <c r="G154" s="40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79"/>
      <c r="CK154" s="79"/>
      <c r="CL154" s="79"/>
      <c r="CM154" s="79"/>
      <c r="CN154" s="79"/>
      <c r="CO154" s="79"/>
      <c r="CP154" s="79"/>
      <c r="CQ154" s="79"/>
      <c r="CR154" s="79"/>
      <c r="CS154" s="79"/>
      <c r="CT154" s="79"/>
      <c r="CU154" s="79"/>
      <c r="CV154" s="79"/>
      <c r="CW154" s="79"/>
      <c r="CX154" s="79"/>
      <c r="CY154" s="79"/>
      <c r="CZ154" s="79"/>
      <c r="DA154" s="79"/>
    </row>
    <row r="155" spans="1:105" s="5" customFormat="1" ht="15" customHeight="1">
      <c r="A155" s="40" t="s">
        <v>99</v>
      </c>
      <c r="B155" s="40"/>
      <c r="C155" s="40"/>
      <c r="D155" s="40"/>
      <c r="E155" s="40"/>
      <c r="F155" s="40"/>
      <c r="G155" s="40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79"/>
      <c r="CK155" s="79"/>
      <c r="CL155" s="79"/>
      <c r="CM155" s="79"/>
      <c r="CN155" s="79"/>
      <c r="CO155" s="79"/>
      <c r="CP155" s="79"/>
      <c r="CQ155" s="79"/>
      <c r="CR155" s="79"/>
      <c r="CS155" s="79"/>
      <c r="CT155" s="79"/>
      <c r="CU155" s="79"/>
      <c r="CV155" s="79"/>
      <c r="CW155" s="79"/>
      <c r="CX155" s="79"/>
      <c r="CY155" s="79"/>
      <c r="CZ155" s="79"/>
      <c r="DA155" s="79"/>
    </row>
    <row r="156" spans="1:105" s="32" customFormat="1" ht="15" customHeight="1">
      <c r="A156" s="80"/>
      <c r="B156" s="80"/>
      <c r="C156" s="80"/>
      <c r="D156" s="80"/>
      <c r="E156" s="80"/>
      <c r="F156" s="80"/>
      <c r="G156" s="80"/>
      <c r="H156" s="47" t="s">
        <v>10</v>
      </c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8"/>
      <c r="BD156" s="49" t="s">
        <v>11</v>
      </c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 t="s">
        <v>11</v>
      </c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39">
        <f>SUM(CJ149:DA155)</f>
        <v>134390.68</v>
      </c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</row>
    <row r="158" spans="1:109" s="6" customFormat="1" ht="14.25">
      <c r="A158" s="75" t="s">
        <v>121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E158" s="6">
        <v>226</v>
      </c>
    </row>
    <row r="159" ht="10.5" customHeight="1"/>
    <row r="160" spans="1:105" ht="30" customHeight="1">
      <c r="A160" s="63" t="s">
        <v>0</v>
      </c>
      <c r="B160" s="64"/>
      <c r="C160" s="64"/>
      <c r="D160" s="64"/>
      <c r="E160" s="64"/>
      <c r="F160" s="64"/>
      <c r="G160" s="65"/>
      <c r="H160" s="63" t="s">
        <v>17</v>
      </c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5"/>
      <c r="BT160" s="63" t="s">
        <v>83</v>
      </c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5"/>
      <c r="CJ160" s="63" t="s">
        <v>84</v>
      </c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5"/>
    </row>
    <row r="161" spans="1:105" s="1" customFormat="1" ht="12.75">
      <c r="A161" s="71">
        <v>1</v>
      </c>
      <c r="B161" s="71"/>
      <c r="C161" s="71"/>
      <c r="D161" s="71"/>
      <c r="E161" s="71"/>
      <c r="F161" s="71"/>
      <c r="G161" s="71"/>
      <c r="H161" s="71">
        <v>2</v>
      </c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>
        <v>3</v>
      </c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>
        <v>4</v>
      </c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</row>
    <row r="162" spans="1:105" ht="15" customHeight="1">
      <c r="A162" s="40" t="s">
        <v>29</v>
      </c>
      <c r="B162" s="40"/>
      <c r="C162" s="40"/>
      <c r="D162" s="40"/>
      <c r="E162" s="40"/>
      <c r="F162" s="40"/>
      <c r="G162" s="40"/>
      <c r="H162" s="50" t="s">
        <v>136</v>
      </c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2"/>
      <c r="BT162" s="38">
        <v>2</v>
      </c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79">
        <v>55000</v>
      </c>
      <c r="CK162" s="79"/>
      <c r="CL162" s="79"/>
      <c r="CM162" s="79"/>
      <c r="CN162" s="79"/>
      <c r="CO162" s="79"/>
      <c r="CP162" s="79"/>
      <c r="CQ162" s="79"/>
      <c r="CR162" s="79"/>
      <c r="CS162" s="79"/>
      <c r="CT162" s="79"/>
      <c r="CU162" s="79"/>
      <c r="CV162" s="79"/>
      <c r="CW162" s="79"/>
      <c r="CX162" s="79"/>
      <c r="CY162" s="79"/>
      <c r="CZ162" s="79"/>
      <c r="DA162" s="79"/>
    </row>
    <row r="163" spans="1:105" ht="15" customHeight="1">
      <c r="A163" s="40" t="s">
        <v>33</v>
      </c>
      <c r="B163" s="40"/>
      <c r="C163" s="40"/>
      <c r="D163" s="40"/>
      <c r="E163" s="40"/>
      <c r="F163" s="40"/>
      <c r="G163" s="40"/>
      <c r="H163" s="50" t="s">
        <v>137</v>
      </c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2"/>
      <c r="BT163" s="38">
        <v>2</v>
      </c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79">
        <v>11000</v>
      </c>
      <c r="CK163" s="79"/>
      <c r="CL163" s="79"/>
      <c r="CM163" s="79"/>
      <c r="CN163" s="79"/>
      <c r="CO163" s="79"/>
      <c r="CP163" s="79"/>
      <c r="CQ163" s="79"/>
      <c r="CR163" s="79"/>
      <c r="CS163" s="79"/>
      <c r="CT163" s="79"/>
      <c r="CU163" s="79"/>
      <c r="CV163" s="79"/>
      <c r="CW163" s="79"/>
      <c r="CX163" s="79"/>
      <c r="CY163" s="79"/>
      <c r="CZ163" s="79"/>
      <c r="DA163" s="79"/>
    </row>
    <row r="164" spans="1:105" ht="15" customHeight="1">
      <c r="A164" s="40" t="s">
        <v>39</v>
      </c>
      <c r="B164" s="40"/>
      <c r="C164" s="40"/>
      <c r="D164" s="40"/>
      <c r="E164" s="40"/>
      <c r="F164" s="40"/>
      <c r="G164" s="40"/>
      <c r="H164" s="50" t="s">
        <v>157</v>
      </c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2"/>
      <c r="BT164" s="38">
        <v>2</v>
      </c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79">
        <v>7000</v>
      </c>
      <c r="CK164" s="79"/>
      <c r="CL164" s="79"/>
      <c r="CM164" s="79"/>
      <c r="CN164" s="79"/>
      <c r="CO164" s="79"/>
      <c r="CP164" s="79"/>
      <c r="CQ164" s="79"/>
      <c r="CR164" s="79"/>
      <c r="CS164" s="79"/>
      <c r="CT164" s="79"/>
      <c r="CU164" s="79"/>
      <c r="CV164" s="79"/>
      <c r="CW164" s="79"/>
      <c r="CX164" s="79"/>
      <c r="CY164" s="79"/>
      <c r="CZ164" s="79"/>
      <c r="DA164" s="79"/>
    </row>
    <row r="165" spans="1:105" ht="18" customHeight="1">
      <c r="A165" s="40" t="s">
        <v>96</v>
      </c>
      <c r="B165" s="40"/>
      <c r="C165" s="40"/>
      <c r="D165" s="40"/>
      <c r="E165" s="40"/>
      <c r="F165" s="40"/>
      <c r="G165" s="40"/>
      <c r="H165" s="50" t="s">
        <v>158</v>
      </c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2"/>
      <c r="BT165" s="38">
        <v>1</v>
      </c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79">
        <v>16628</v>
      </c>
      <c r="CK165" s="79"/>
      <c r="CL165" s="79"/>
      <c r="CM165" s="79"/>
      <c r="CN165" s="79"/>
      <c r="CO165" s="79"/>
      <c r="CP165" s="79"/>
      <c r="CQ165" s="79"/>
      <c r="CR165" s="79"/>
      <c r="CS165" s="79"/>
      <c r="CT165" s="79"/>
      <c r="CU165" s="79"/>
      <c r="CV165" s="79"/>
      <c r="CW165" s="79"/>
      <c r="CX165" s="79"/>
      <c r="CY165" s="79"/>
      <c r="CZ165" s="79"/>
      <c r="DA165" s="79"/>
    </row>
    <row r="166" spans="1:105" ht="16.5" customHeight="1">
      <c r="A166" s="40" t="s">
        <v>97</v>
      </c>
      <c r="B166" s="40"/>
      <c r="C166" s="40"/>
      <c r="D166" s="40"/>
      <c r="E166" s="40"/>
      <c r="F166" s="40"/>
      <c r="G166" s="40"/>
      <c r="H166" s="50" t="s">
        <v>162</v>
      </c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2"/>
      <c r="BT166" s="38">
        <v>1</v>
      </c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79">
        <v>12000</v>
      </c>
      <c r="CK166" s="79"/>
      <c r="CL166" s="79"/>
      <c r="CM166" s="79"/>
      <c r="CN166" s="79"/>
      <c r="CO166" s="79"/>
      <c r="CP166" s="79"/>
      <c r="CQ166" s="79"/>
      <c r="CR166" s="79"/>
      <c r="CS166" s="79"/>
      <c r="CT166" s="79"/>
      <c r="CU166" s="79"/>
      <c r="CV166" s="79"/>
      <c r="CW166" s="79"/>
      <c r="CX166" s="79"/>
      <c r="CY166" s="79"/>
      <c r="CZ166" s="79"/>
      <c r="DA166" s="79"/>
    </row>
    <row r="167" spans="1:105" ht="16.5" customHeight="1">
      <c r="A167" s="40" t="s">
        <v>98</v>
      </c>
      <c r="B167" s="40"/>
      <c r="C167" s="40"/>
      <c r="D167" s="40"/>
      <c r="E167" s="40"/>
      <c r="F167" s="40"/>
      <c r="G167" s="40"/>
      <c r="H167" s="50" t="s">
        <v>161</v>
      </c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2"/>
      <c r="BT167" s="38">
        <v>1</v>
      </c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79">
        <v>4000</v>
      </c>
      <c r="CK167" s="79"/>
      <c r="CL167" s="79"/>
      <c r="CM167" s="79"/>
      <c r="CN167" s="79"/>
      <c r="CO167" s="79"/>
      <c r="CP167" s="79"/>
      <c r="CQ167" s="79"/>
      <c r="CR167" s="79"/>
      <c r="CS167" s="79"/>
      <c r="CT167" s="79"/>
      <c r="CU167" s="79"/>
      <c r="CV167" s="79"/>
      <c r="CW167" s="79"/>
      <c r="CX167" s="79"/>
      <c r="CY167" s="79"/>
      <c r="CZ167" s="79"/>
      <c r="DA167" s="79"/>
    </row>
    <row r="168" spans="1:105" ht="15" customHeight="1">
      <c r="A168" s="40"/>
      <c r="B168" s="40"/>
      <c r="C168" s="40"/>
      <c r="D168" s="40"/>
      <c r="E168" s="40"/>
      <c r="F168" s="40"/>
      <c r="G168" s="40"/>
      <c r="H168" s="50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2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79"/>
      <c r="CK168" s="79"/>
      <c r="CL168" s="79"/>
      <c r="CM168" s="79"/>
      <c r="CN168" s="79"/>
      <c r="CO168" s="79"/>
      <c r="CP168" s="79"/>
      <c r="CQ168" s="79"/>
      <c r="CR168" s="79"/>
      <c r="CS168" s="79"/>
      <c r="CT168" s="79"/>
      <c r="CU168" s="79"/>
      <c r="CV168" s="79"/>
      <c r="CW168" s="79"/>
      <c r="CX168" s="79"/>
      <c r="CY168" s="79"/>
      <c r="CZ168" s="79"/>
      <c r="DA168" s="79"/>
    </row>
    <row r="169" spans="1:105" s="6" customFormat="1" ht="15" customHeight="1">
      <c r="A169" s="80"/>
      <c r="B169" s="80"/>
      <c r="C169" s="80"/>
      <c r="D169" s="80"/>
      <c r="E169" s="80"/>
      <c r="F169" s="80"/>
      <c r="G169" s="80"/>
      <c r="H169" s="113" t="s">
        <v>10</v>
      </c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5"/>
      <c r="BT169" s="49" t="s">
        <v>11</v>
      </c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39">
        <f>SUM(CJ162:DA168)</f>
        <v>105628</v>
      </c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</row>
    <row r="171" spans="1:109" s="6" customFormat="1" ht="28.5" customHeight="1">
      <c r="A171" s="85" t="s">
        <v>122</v>
      </c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E171" s="6">
        <v>310</v>
      </c>
    </row>
    <row r="172" ht="10.5" customHeight="1"/>
    <row r="173" spans="1:105" s="3" customFormat="1" ht="30" customHeight="1">
      <c r="A173" s="63" t="s">
        <v>0</v>
      </c>
      <c r="B173" s="64"/>
      <c r="C173" s="64"/>
      <c r="D173" s="64"/>
      <c r="E173" s="64"/>
      <c r="F173" s="64"/>
      <c r="G173" s="65"/>
      <c r="H173" s="63" t="s">
        <v>17</v>
      </c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5"/>
      <c r="BD173" s="63" t="s">
        <v>75</v>
      </c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5"/>
      <c r="BT173" s="63" t="s">
        <v>85</v>
      </c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5"/>
      <c r="CJ173" s="63" t="s">
        <v>86</v>
      </c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5"/>
    </row>
    <row r="174" spans="1:105" s="4" customFormat="1" ht="12.75">
      <c r="A174" s="71"/>
      <c r="B174" s="71"/>
      <c r="C174" s="71"/>
      <c r="D174" s="71"/>
      <c r="E174" s="71"/>
      <c r="F174" s="71"/>
      <c r="G174" s="71"/>
      <c r="H174" s="71">
        <v>1</v>
      </c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>
        <v>2</v>
      </c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>
        <v>3</v>
      </c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>
        <v>4</v>
      </c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</row>
    <row r="175" spans="1:105" s="5" customFormat="1" ht="15" customHeight="1">
      <c r="A175" s="40" t="s">
        <v>29</v>
      </c>
      <c r="B175" s="40"/>
      <c r="C175" s="40"/>
      <c r="D175" s="40"/>
      <c r="E175" s="40"/>
      <c r="F175" s="40"/>
      <c r="G175" s="40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42">
        <f>+ROUND(BD175*BT175,0)</f>
        <v>0</v>
      </c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</row>
    <row r="176" spans="1:105" s="5" customFormat="1" ht="15" customHeight="1">
      <c r="A176" s="40" t="s">
        <v>33</v>
      </c>
      <c r="B176" s="40"/>
      <c r="C176" s="40"/>
      <c r="D176" s="40"/>
      <c r="E176" s="40"/>
      <c r="F176" s="40"/>
      <c r="G176" s="40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42">
        <f>+ROUND(BD176*BT176,0)</f>
        <v>0</v>
      </c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</row>
    <row r="177" spans="1:105" s="5" customFormat="1" ht="15" customHeight="1">
      <c r="A177" s="40"/>
      <c r="B177" s="40"/>
      <c r="C177" s="40"/>
      <c r="D177" s="40"/>
      <c r="E177" s="40"/>
      <c r="F177" s="40"/>
      <c r="G177" s="40"/>
      <c r="H177" s="83" t="s">
        <v>10</v>
      </c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4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 t="s">
        <v>11</v>
      </c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9">
        <f>SUM(CJ175:DA176)</f>
        <v>0</v>
      </c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</row>
    <row r="179" spans="1:109" s="6" customFormat="1" ht="28.5" customHeight="1">
      <c r="A179" s="85" t="s">
        <v>123</v>
      </c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E179" s="6" t="s">
        <v>135</v>
      </c>
    </row>
    <row r="180" ht="10.5" customHeight="1"/>
    <row r="181" spans="1:105" s="3" customFormat="1" ht="30" customHeight="1">
      <c r="A181" s="63" t="s">
        <v>0</v>
      </c>
      <c r="B181" s="64"/>
      <c r="C181" s="64"/>
      <c r="D181" s="64"/>
      <c r="E181" s="64"/>
      <c r="F181" s="64"/>
      <c r="G181" s="65"/>
      <c r="H181" s="63" t="s">
        <v>17</v>
      </c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5"/>
      <c r="BD181" s="63" t="s">
        <v>75</v>
      </c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5"/>
      <c r="BT181" s="63" t="s">
        <v>85</v>
      </c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5"/>
      <c r="CJ181" s="63" t="s">
        <v>86</v>
      </c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5"/>
    </row>
    <row r="182" spans="1:109" s="4" customFormat="1" ht="12.75">
      <c r="A182" s="71"/>
      <c r="B182" s="71"/>
      <c r="C182" s="71"/>
      <c r="D182" s="71"/>
      <c r="E182" s="71"/>
      <c r="F182" s="71"/>
      <c r="G182" s="71"/>
      <c r="H182" s="71">
        <v>1</v>
      </c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>
        <v>2</v>
      </c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>
        <v>3</v>
      </c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>
        <v>4</v>
      </c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E182" s="4" t="s">
        <v>139</v>
      </c>
    </row>
    <row r="183" spans="1:109" s="5" customFormat="1" ht="15" customHeight="1">
      <c r="A183" s="40" t="s">
        <v>29</v>
      </c>
      <c r="B183" s="40"/>
      <c r="C183" s="40"/>
      <c r="D183" s="40"/>
      <c r="E183" s="40"/>
      <c r="F183" s="40"/>
      <c r="G183" s="40"/>
      <c r="H183" s="41" t="s">
        <v>138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82">
        <v>15</v>
      </c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42">
        <f>CJ183/BD183</f>
        <v>24165.608</v>
      </c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>
        <v>362484.12</v>
      </c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E183" s="31">
        <v>362484.12</v>
      </c>
    </row>
    <row r="184" spans="1:105" s="5" customFormat="1" ht="15" customHeight="1">
      <c r="A184" s="40" t="s">
        <v>33</v>
      </c>
      <c r="B184" s="40"/>
      <c r="C184" s="40"/>
      <c r="D184" s="40"/>
      <c r="E184" s="40"/>
      <c r="F184" s="40"/>
      <c r="G184" s="40"/>
      <c r="H184" s="41" t="s">
        <v>164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38">
        <v>1</v>
      </c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42">
        <v>13000</v>
      </c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>
        <v>13000</v>
      </c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</row>
    <row r="185" spans="1:109" s="32" customFormat="1" ht="15" customHeight="1">
      <c r="A185" s="80"/>
      <c r="B185" s="80"/>
      <c r="C185" s="80"/>
      <c r="D185" s="80"/>
      <c r="E185" s="80"/>
      <c r="F185" s="80"/>
      <c r="G185" s="80"/>
      <c r="H185" s="47" t="s">
        <v>10</v>
      </c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8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 t="s">
        <v>11</v>
      </c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39">
        <f>SUM(CJ183:DA184)</f>
        <v>375484.12</v>
      </c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E185" s="32" t="s">
        <v>160</v>
      </c>
    </row>
    <row r="186" spans="107:190" ht="12" customHeight="1">
      <c r="DC186" s="37"/>
      <c r="DD186" s="37"/>
      <c r="DE186" s="37">
        <v>7413731</v>
      </c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</row>
    <row r="187" spans="107:190" ht="12" customHeight="1"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/>
    </row>
    <row r="188" spans="107:190" ht="12" customHeight="1">
      <c r="DC188" s="37"/>
      <c r="DD188" s="37"/>
      <c r="DE188" s="37">
        <f>CJ9+CJ18+CM37+CJ51+CE64+CJ76+CJ88+CL104+CJ112+CL124+CJ143+CJ156+CJ169+CJ177++CJ185+'стр.1'!DZ33</f>
        <v>7413731.000000001</v>
      </c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</row>
    <row r="189" spans="107:190" ht="12" customHeight="1"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</row>
    <row r="190" spans="107:190" ht="12" customHeight="1">
      <c r="DC190" s="37"/>
      <c r="DD190" s="37"/>
      <c r="DE190" s="37">
        <f>DE186-DE188</f>
        <v>0</v>
      </c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</row>
    <row r="191" spans="107:190" ht="12" customHeight="1"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</row>
    <row r="192" spans="107:190" ht="12" customHeight="1"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</row>
    <row r="193" spans="107:190" ht="12" customHeight="1"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</row>
    <row r="194" spans="107:190" ht="12" customHeight="1"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</row>
    <row r="195" spans="107:190" ht="12" customHeight="1"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</row>
    <row r="196" spans="107:190" ht="12" customHeight="1"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</row>
    <row r="197" spans="107:190" ht="12" customHeight="1"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</row>
    <row r="198" spans="107:190" ht="12" customHeight="1"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</row>
    <row r="199" spans="107:190" ht="12" customHeight="1"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</row>
  </sheetData>
  <sheetProtection/>
  <mergeCells count="594">
    <mergeCell ref="A165:G165"/>
    <mergeCell ref="BD49:BS49"/>
    <mergeCell ref="BT49:CI49"/>
    <mergeCell ref="CJ49:DA49"/>
    <mergeCell ref="CJ50:DA50"/>
    <mergeCell ref="CJ143:DA143"/>
    <mergeCell ref="A158:DA158"/>
    <mergeCell ref="CJ142:DA142"/>
    <mergeCell ref="A50:G50"/>
    <mergeCell ref="H50:BC50"/>
    <mergeCell ref="BD50:BS50"/>
    <mergeCell ref="BT50:CI50"/>
    <mergeCell ref="A173:G173"/>
    <mergeCell ref="H173:BC173"/>
    <mergeCell ref="BD173:BS173"/>
    <mergeCell ref="BT173:CI173"/>
    <mergeCell ref="A168:G168"/>
    <mergeCell ref="A142:G142"/>
    <mergeCell ref="H142:BC142"/>
    <mergeCell ref="BD142:BS142"/>
    <mergeCell ref="CJ173:DA173"/>
    <mergeCell ref="CJ168:DA168"/>
    <mergeCell ref="CJ169:DA169"/>
    <mergeCell ref="BT162:CI162"/>
    <mergeCell ref="CJ162:DA162"/>
    <mergeCell ref="H162:BS162"/>
    <mergeCell ref="H168:BS168"/>
    <mergeCell ref="BT168:CI168"/>
    <mergeCell ref="H164:BS164"/>
    <mergeCell ref="BT164:CI164"/>
    <mergeCell ref="A161:G161"/>
    <mergeCell ref="H161:BS161"/>
    <mergeCell ref="BT161:CI161"/>
    <mergeCell ref="CJ161:DA161"/>
    <mergeCell ref="A162:G162"/>
    <mergeCell ref="H163:BS163"/>
    <mergeCell ref="BT163:CI163"/>
    <mergeCell ref="CJ163:DA163"/>
    <mergeCell ref="A163:G163"/>
    <mergeCell ref="BT174:CI174"/>
    <mergeCell ref="H169:BS169"/>
    <mergeCell ref="A160:G160"/>
    <mergeCell ref="H160:BS160"/>
    <mergeCell ref="BT160:CI160"/>
    <mergeCell ref="A169:G169"/>
    <mergeCell ref="BT169:CI169"/>
    <mergeCell ref="A171:DA171"/>
    <mergeCell ref="CJ164:DA164"/>
    <mergeCell ref="CJ160:DA160"/>
    <mergeCell ref="BT176:CI176"/>
    <mergeCell ref="CJ174:DA174"/>
    <mergeCell ref="A175:G175"/>
    <mergeCell ref="H175:BC175"/>
    <mergeCell ref="BD175:BS175"/>
    <mergeCell ref="BT175:CI175"/>
    <mergeCell ref="CJ175:DA175"/>
    <mergeCell ref="A174:G174"/>
    <mergeCell ref="H174:BC174"/>
    <mergeCell ref="BD174:BS174"/>
    <mergeCell ref="A138:G138"/>
    <mergeCell ref="H138:BC138"/>
    <mergeCell ref="BD138:BS138"/>
    <mergeCell ref="BT138:CI138"/>
    <mergeCell ref="A139:G139"/>
    <mergeCell ref="BD140:BS140"/>
    <mergeCell ref="CJ138:DA138"/>
    <mergeCell ref="A137:G137"/>
    <mergeCell ref="H137:BC137"/>
    <mergeCell ref="BD137:BS137"/>
    <mergeCell ref="BT137:CI137"/>
    <mergeCell ref="A136:G136"/>
    <mergeCell ref="H136:BC136"/>
    <mergeCell ref="BD136:BS136"/>
    <mergeCell ref="BT136:CI136"/>
    <mergeCell ref="CJ136:DA136"/>
    <mergeCell ref="CJ137:DA137"/>
    <mergeCell ref="CJ131:DA131"/>
    <mergeCell ref="A132:G132"/>
    <mergeCell ref="H132:BC132"/>
    <mergeCell ref="BD132:BS132"/>
    <mergeCell ref="BT132:CI132"/>
    <mergeCell ref="CJ132:DA132"/>
    <mergeCell ref="A131:G131"/>
    <mergeCell ref="H131:BC131"/>
    <mergeCell ref="BD131:BS131"/>
    <mergeCell ref="CJ129:DA129"/>
    <mergeCell ref="A130:G130"/>
    <mergeCell ref="H130:BC130"/>
    <mergeCell ref="BD130:BS130"/>
    <mergeCell ref="BT130:CI130"/>
    <mergeCell ref="CJ130:DA130"/>
    <mergeCell ref="A129:G129"/>
    <mergeCell ref="H129:BC129"/>
    <mergeCell ref="BD129:BS129"/>
    <mergeCell ref="BV124:CK124"/>
    <mergeCell ref="CL124:DA124"/>
    <mergeCell ref="A124:G124"/>
    <mergeCell ref="H124:AO124"/>
    <mergeCell ref="AP124:BE124"/>
    <mergeCell ref="BF124:BU124"/>
    <mergeCell ref="A128:G128"/>
    <mergeCell ref="CJ128:DA128"/>
    <mergeCell ref="A141:G141"/>
    <mergeCell ref="H141:BC141"/>
    <mergeCell ref="BD141:BS141"/>
    <mergeCell ref="BT141:CI141"/>
    <mergeCell ref="H128:BC128"/>
    <mergeCell ref="BD128:BS128"/>
    <mergeCell ref="BT128:CI128"/>
    <mergeCell ref="BT131:CI131"/>
    <mergeCell ref="A134:DA134"/>
    <mergeCell ref="CJ141:DA141"/>
    <mergeCell ref="AP116:BE116"/>
    <mergeCell ref="BF116:BU116"/>
    <mergeCell ref="BV116:CK116"/>
    <mergeCell ref="BF117:BU117"/>
    <mergeCell ref="CL116:DA116"/>
    <mergeCell ref="BF122:BU122"/>
    <mergeCell ref="BV122:CK122"/>
    <mergeCell ref="A126:DA126"/>
    <mergeCell ref="BD112:BS112"/>
    <mergeCell ref="BT112:CI112"/>
    <mergeCell ref="BV118:CK118"/>
    <mergeCell ref="CL118:DA118"/>
    <mergeCell ref="H120:AO120"/>
    <mergeCell ref="AP120:BE120"/>
    <mergeCell ref="CL120:DA120"/>
    <mergeCell ref="A112:G112"/>
    <mergeCell ref="A117:G117"/>
    <mergeCell ref="H117:AO117"/>
    <mergeCell ref="AP117:BE117"/>
    <mergeCell ref="A114:DA114"/>
    <mergeCell ref="A116:G116"/>
    <mergeCell ref="H116:AO116"/>
    <mergeCell ref="BV117:CK117"/>
    <mergeCell ref="CL117:DA117"/>
    <mergeCell ref="H112:BC112"/>
    <mergeCell ref="CJ110:DA110"/>
    <mergeCell ref="CJ111:DA111"/>
    <mergeCell ref="CJ112:DA112"/>
    <mergeCell ref="A111:G111"/>
    <mergeCell ref="H111:BC111"/>
    <mergeCell ref="BD111:BS111"/>
    <mergeCell ref="BT111:CI111"/>
    <mergeCell ref="A110:G110"/>
    <mergeCell ref="H110:BC110"/>
    <mergeCell ref="BD110:BS110"/>
    <mergeCell ref="CL103:DA103"/>
    <mergeCell ref="A104:G104"/>
    <mergeCell ref="H104:AO104"/>
    <mergeCell ref="AP104:BE104"/>
    <mergeCell ref="BF104:BU104"/>
    <mergeCell ref="BV104:CK104"/>
    <mergeCell ref="CL104:DA104"/>
    <mergeCell ref="A103:G103"/>
    <mergeCell ref="H103:AO103"/>
    <mergeCell ref="AP103:BE103"/>
    <mergeCell ref="A98:G98"/>
    <mergeCell ref="A96:DA96"/>
    <mergeCell ref="H98:AO98"/>
    <mergeCell ref="AP98:BE98"/>
    <mergeCell ref="BF98:BU98"/>
    <mergeCell ref="BV98:CK98"/>
    <mergeCell ref="CL98:DA98"/>
    <mergeCell ref="BV100:CK100"/>
    <mergeCell ref="BF99:BU99"/>
    <mergeCell ref="A99:G99"/>
    <mergeCell ref="H99:AO99"/>
    <mergeCell ref="BV103:CK103"/>
    <mergeCell ref="BV99:CK99"/>
    <mergeCell ref="A102:G102"/>
    <mergeCell ref="H102:AO102"/>
    <mergeCell ref="AP102:BE102"/>
    <mergeCell ref="BF102:BU102"/>
    <mergeCell ref="CL99:DA99"/>
    <mergeCell ref="CL100:DA100"/>
    <mergeCell ref="AP100:BE100"/>
    <mergeCell ref="BF100:BU100"/>
    <mergeCell ref="A108:G108"/>
    <mergeCell ref="H108:BC108"/>
    <mergeCell ref="BD108:BS108"/>
    <mergeCell ref="A100:G100"/>
    <mergeCell ref="A106:DA106"/>
    <mergeCell ref="H100:AO100"/>
    <mergeCell ref="BT110:CI110"/>
    <mergeCell ref="CJ108:DA108"/>
    <mergeCell ref="BF103:BU103"/>
    <mergeCell ref="A109:G109"/>
    <mergeCell ref="H109:BC109"/>
    <mergeCell ref="AP99:BE99"/>
    <mergeCell ref="BD109:BS109"/>
    <mergeCell ref="BT109:CI109"/>
    <mergeCell ref="CJ109:DA109"/>
    <mergeCell ref="BT108:CI108"/>
    <mergeCell ref="A94:AO94"/>
    <mergeCell ref="AP94:DA94"/>
    <mergeCell ref="BT85:CI85"/>
    <mergeCell ref="CJ88:DA88"/>
    <mergeCell ref="A90:DA90"/>
    <mergeCell ref="H87:BC87"/>
    <mergeCell ref="BD87:BS87"/>
    <mergeCell ref="H86:BC86"/>
    <mergeCell ref="CJ86:DA86"/>
    <mergeCell ref="A87:G87"/>
    <mergeCell ref="BD73:BS73"/>
    <mergeCell ref="BT73:CI73"/>
    <mergeCell ref="CJ73:DA73"/>
    <mergeCell ref="BD74:BS74"/>
    <mergeCell ref="BD75:BS75"/>
    <mergeCell ref="BT87:CI87"/>
    <mergeCell ref="CJ87:DA87"/>
    <mergeCell ref="A78:DA78"/>
    <mergeCell ref="BD84:BS84"/>
    <mergeCell ref="BT84:CI84"/>
    <mergeCell ref="CJ75:DA75"/>
    <mergeCell ref="CJ76:DA76"/>
    <mergeCell ref="A82:AO82"/>
    <mergeCell ref="AP82:DA82"/>
    <mergeCell ref="H84:BC84"/>
    <mergeCell ref="CJ84:DA84"/>
    <mergeCell ref="X80:DA80"/>
    <mergeCell ref="X92:DA92"/>
    <mergeCell ref="A88:G88"/>
    <mergeCell ref="H88:BC88"/>
    <mergeCell ref="BD88:BS88"/>
    <mergeCell ref="CJ85:DA85"/>
    <mergeCell ref="BD85:BS85"/>
    <mergeCell ref="A86:G86"/>
    <mergeCell ref="BT88:CI88"/>
    <mergeCell ref="BD86:BS86"/>
    <mergeCell ref="BT86:CI86"/>
    <mergeCell ref="H85:BC85"/>
    <mergeCell ref="A75:G75"/>
    <mergeCell ref="H75:BC75"/>
    <mergeCell ref="A84:G84"/>
    <mergeCell ref="BT75:CI75"/>
    <mergeCell ref="A76:G76"/>
    <mergeCell ref="H76:BC76"/>
    <mergeCell ref="BD76:BS76"/>
    <mergeCell ref="BT76:CI76"/>
    <mergeCell ref="A85:G85"/>
    <mergeCell ref="H72:BC72"/>
    <mergeCell ref="BD72:BS72"/>
    <mergeCell ref="BT72:CI72"/>
    <mergeCell ref="CJ72:DA72"/>
    <mergeCell ref="CJ74:DA74"/>
    <mergeCell ref="A73:G73"/>
    <mergeCell ref="H73:BC73"/>
    <mergeCell ref="A74:G74"/>
    <mergeCell ref="H74:BC74"/>
    <mergeCell ref="BT74:CI74"/>
    <mergeCell ref="CE62:DA62"/>
    <mergeCell ref="A64:G64"/>
    <mergeCell ref="H64:BC64"/>
    <mergeCell ref="BD64:BS64"/>
    <mergeCell ref="BT64:CD64"/>
    <mergeCell ref="CE64:DA64"/>
    <mergeCell ref="A62:G62"/>
    <mergeCell ref="H62:BC62"/>
    <mergeCell ref="BD62:BS62"/>
    <mergeCell ref="BT62:CD62"/>
    <mergeCell ref="CE60:DA60"/>
    <mergeCell ref="A61:G61"/>
    <mergeCell ref="H61:BC61"/>
    <mergeCell ref="BD61:BS61"/>
    <mergeCell ref="BT61:CD61"/>
    <mergeCell ref="CE61:DA61"/>
    <mergeCell ref="A60:G60"/>
    <mergeCell ref="H60:BC60"/>
    <mergeCell ref="BD60:BS60"/>
    <mergeCell ref="BT60:CD60"/>
    <mergeCell ref="A57:AO57"/>
    <mergeCell ref="AP57:DA57"/>
    <mergeCell ref="A59:G59"/>
    <mergeCell ref="H59:BC59"/>
    <mergeCell ref="BD59:BS59"/>
    <mergeCell ref="BT59:CD59"/>
    <mergeCell ref="CE59:DA59"/>
    <mergeCell ref="A51:G51"/>
    <mergeCell ref="A53:DA53"/>
    <mergeCell ref="X55:DA55"/>
    <mergeCell ref="H51:BC51"/>
    <mergeCell ref="BD51:BS51"/>
    <mergeCell ref="BT51:CI51"/>
    <mergeCell ref="CJ51:DA51"/>
    <mergeCell ref="X43:DA43"/>
    <mergeCell ref="A45:AO45"/>
    <mergeCell ref="AP45:DA45"/>
    <mergeCell ref="A32:F32"/>
    <mergeCell ref="H32:BV32"/>
    <mergeCell ref="BW32:CL32"/>
    <mergeCell ref="CM32:DA32"/>
    <mergeCell ref="A33:F33"/>
    <mergeCell ref="H33:BV33"/>
    <mergeCell ref="BW33:CL33"/>
    <mergeCell ref="A29:F29"/>
    <mergeCell ref="H29:BV29"/>
    <mergeCell ref="BW29:CL29"/>
    <mergeCell ref="CM29:DA29"/>
    <mergeCell ref="A39:DA39"/>
    <mergeCell ref="A41:DA41"/>
    <mergeCell ref="CM33:DA33"/>
    <mergeCell ref="CM34:DA34"/>
    <mergeCell ref="A36:F36"/>
    <mergeCell ref="A35:F35"/>
    <mergeCell ref="A27:F27"/>
    <mergeCell ref="H27:BV27"/>
    <mergeCell ref="BW27:CL27"/>
    <mergeCell ref="CM27:DA27"/>
    <mergeCell ref="A28:F28"/>
    <mergeCell ref="H28:BV28"/>
    <mergeCell ref="BW28:CL28"/>
    <mergeCell ref="CM28:DA28"/>
    <mergeCell ref="CM24:DA24"/>
    <mergeCell ref="A25:F26"/>
    <mergeCell ref="H25:BV25"/>
    <mergeCell ref="BW25:CL26"/>
    <mergeCell ref="CM25:DA26"/>
    <mergeCell ref="H26:BV26"/>
    <mergeCell ref="A22:F22"/>
    <mergeCell ref="G22:BV22"/>
    <mergeCell ref="BW22:CL22"/>
    <mergeCell ref="CM22:DA22"/>
    <mergeCell ref="A24:F24"/>
    <mergeCell ref="A30:F31"/>
    <mergeCell ref="H30:BV30"/>
    <mergeCell ref="BW30:CL31"/>
    <mergeCell ref="H24:BV24"/>
    <mergeCell ref="BW24:CL24"/>
    <mergeCell ref="A23:F23"/>
    <mergeCell ref="G23:BV23"/>
    <mergeCell ref="BW23:CL23"/>
    <mergeCell ref="CM23:DA23"/>
    <mergeCell ref="CM35:DA35"/>
    <mergeCell ref="H36:BV36"/>
    <mergeCell ref="A34:F34"/>
    <mergeCell ref="H34:BV34"/>
    <mergeCell ref="BW34:CL34"/>
    <mergeCell ref="H35:BV35"/>
    <mergeCell ref="CM30:DA31"/>
    <mergeCell ref="H31:BV31"/>
    <mergeCell ref="A37:F37"/>
    <mergeCell ref="BW36:CL36"/>
    <mergeCell ref="CM36:DA36"/>
    <mergeCell ref="G37:BV37"/>
    <mergeCell ref="BW37:CL37"/>
    <mergeCell ref="CM37:DA37"/>
    <mergeCell ref="BW35:CL35"/>
    <mergeCell ref="A48:G48"/>
    <mergeCell ref="CJ47:DA47"/>
    <mergeCell ref="H48:BC48"/>
    <mergeCell ref="BD48:BS48"/>
    <mergeCell ref="BT48:CI48"/>
    <mergeCell ref="A47:G47"/>
    <mergeCell ref="H47:BC47"/>
    <mergeCell ref="BD47:BS47"/>
    <mergeCell ref="BT47:CI47"/>
    <mergeCell ref="BR18:CI18"/>
    <mergeCell ref="CJ18:DA18"/>
    <mergeCell ref="A20:DA20"/>
    <mergeCell ref="A49:G49"/>
    <mergeCell ref="CJ48:DA48"/>
    <mergeCell ref="H49:BC49"/>
    <mergeCell ref="A18:F18"/>
    <mergeCell ref="G18:AD18"/>
    <mergeCell ref="AE18:AY18"/>
    <mergeCell ref="AZ18:BQ18"/>
    <mergeCell ref="AZ15:BQ15"/>
    <mergeCell ref="BR15:CI15"/>
    <mergeCell ref="CJ15:DA15"/>
    <mergeCell ref="A17:F17"/>
    <mergeCell ref="G17:AD17"/>
    <mergeCell ref="AE17:AY17"/>
    <mergeCell ref="AZ17:BQ17"/>
    <mergeCell ref="BR17:CI17"/>
    <mergeCell ref="CJ17:DA17"/>
    <mergeCell ref="A16:F16"/>
    <mergeCell ref="A2:DA2"/>
    <mergeCell ref="AE9:BC9"/>
    <mergeCell ref="BD9:BS9"/>
    <mergeCell ref="BT9:CI9"/>
    <mergeCell ref="BT6:CI6"/>
    <mergeCell ref="CJ6:DA6"/>
    <mergeCell ref="G8:AD8"/>
    <mergeCell ref="BD4:BS4"/>
    <mergeCell ref="BT4:CI4"/>
    <mergeCell ref="CJ4:DA4"/>
    <mergeCell ref="CJ9:DA9"/>
    <mergeCell ref="G9:AD9"/>
    <mergeCell ref="A9:F9"/>
    <mergeCell ref="A13:F13"/>
    <mergeCell ref="G13:AD13"/>
    <mergeCell ref="AE13:AY13"/>
    <mergeCell ref="AZ13:BQ13"/>
    <mergeCell ref="AE14:AY14"/>
    <mergeCell ref="AZ14:BQ14"/>
    <mergeCell ref="A6:F6"/>
    <mergeCell ref="G6:AD6"/>
    <mergeCell ref="AE6:BC6"/>
    <mergeCell ref="BD6:BS6"/>
    <mergeCell ref="AE8:BC8"/>
    <mergeCell ref="BD8:BS8"/>
    <mergeCell ref="A11:DA11"/>
    <mergeCell ref="A8:F8"/>
    <mergeCell ref="A14:F14"/>
    <mergeCell ref="BR14:CI14"/>
    <mergeCell ref="BT5:CI5"/>
    <mergeCell ref="CJ5:DA5"/>
    <mergeCell ref="BD5:BS5"/>
    <mergeCell ref="BT8:CI8"/>
    <mergeCell ref="CJ8:DA8"/>
    <mergeCell ref="BR13:CI13"/>
    <mergeCell ref="CJ13:DA13"/>
    <mergeCell ref="G14:AD14"/>
    <mergeCell ref="CJ14:DA14"/>
    <mergeCell ref="A4:F4"/>
    <mergeCell ref="G4:AD4"/>
    <mergeCell ref="AE4:BC4"/>
    <mergeCell ref="A15:F15"/>
    <mergeCell ref="G15:AD15"/>
    <mergeCell ref="AE15:AY15"/>
    <mergeCell ref="A5:F5"/>
    <mergeCell ref="G5:AD5"/>
    <mergeCell ref="AE5:BC5"/>
    <mergeCell ref="A7:F7"/>
    <mergeCell ref="G7:AD7"/>
    <mergeCell ref="AE7:BC7"/>
    <mergeCell ref="BD7:BS7"/>
    <mergeCell ref="BT7:CI7"/>
    <mergeCell ref="CJ7:DA7"/>
    <mergeCell ref="CE63:DA63"/>
    <mergeCell ref="A145:DA145"/>
    <mergeCell ref="CL101:DA101"/>
    <mergeCell ref="A122:G122"/>
    <mergeCell ref="H122:AO122"/>
    <mergeCell ref="AP122:BE122"/>
    <mergeCell ref="X68:DA68"/>
    <mergeCell ref="A70:AO70"/>
    <mergeCell ref="AP70:DA70"/>
    <mergeCell ref="A72:G72"/>
    <mergeCell ref="CJ176:DA176"/>
    <mergeCell ref="A177:G177"/>
    <mergeCell ref="A181:G181"/>
    <mergeCell ref="H181:BC181"/>
    <mergeCell ref="BD181:BS181"/>
    <mergeCell ref="A179:DA179"/>
    <mergeCell ref="BT181:CI181"/>
    <mergeCell ref="CJ181:DA181"/>
    <mergeCell ref="H176:BC176"/>
    <mergeCell ref="BD176:BS176"/>
    <mergeCell ref="A164:G164"/>
    <mergeCell ref="H177:BC177"/>
    <mergeCell ref="BD177:BS177"/>
    <mergeCell ref="BT177:CI177"/>
    <mergeCell ref="CJ177:DA177"/>
    <mergeCell ref="A176:G176"/>
    <mergeCell ref="A167:G167"/>
    <mergeCell ref="H167:BS167"/>
    <mergeCell ref="BT167:CI167"/>
    <mergeCell ref="CJ167:DA167"/>
    <mergeCell ref="A182:G182"/>
    <mergeCell ref="H182:BC182"/>
    <mergeCell ref="BD182:BS182"/>
    <mergeCell ref="BT182:CI182"/>
    <mergeCell ref="CJ182:DA182"/>
    <mergeCell ref="A183:G183"/>
    <mergeCell ref="H183:BC183"/>
    <mergeCell ref="BD183:BS183"/>
    <mergeCell ref="BT183:CI183"/>
    <mergeCell ref="CJ183:DA183"/>
    <mergeCell ref="A184:G184"/>
    <mergeCell ref="H184:BC184"/>
    <mergeCell ref="BD184:BS184"/>
    <mergeCell ref="BT184:CI184"/>
    <mergeCell ref="CJ184:DA184"/>
    <mergeCell ref="A185:G185"/>
    <mergeCell ref="H185:BC185"/>
    <mergeCell ref="BD185:BS185"/>
    <mergeCell ref="BT185:CI185"/>
    <mergeCell ref="CJ185:DA185"/>
    <mergeCell ref="A101:G101"/>
    <mergeCell ref="H101:AO101"/>
    <mergeCell ref="AP101:BE101"/>
    <mergeCell ref="BF101:BU101"/>
    <mergeCell ref="BV101:CK101"/>
    <mergeCell ref="CL123:DA123"/>
    <mergeCell ref="A118:G118"/>
    <mergeCell ref="H118:AO118"/>
    <mergeCell ref="AP118:BE118"/>
    <mergeCell ref="BF118:BU118"/>
    <mergeCell ref="A119:G119"/>
    <mergeCell ref="H119:AO119"/>
    <mergeCell ref="AP119:BE119"/>
    <mergeCell ref="BF119:BU119"/>
    <mergeCell ref="BV119:CK119"/>
    <mergeCell ref="CL119:DA119"/>
    <mergeCell ref="A120:G120"/>
    <mergeCell ref="BF120:BU120"/>
    <mergeCell ref="BV120:CK120"/>
    <mergeCell ref="BF123:BU123"/>
    <mergeCell ref="BV123:CK123"/>
    <mergeCell ref="A121:G121"/>
    <mergeCell ref="H121:AO121"/>
    <mergeCell ref="A123:G123"/>
    <mergeCell ref="H123:AO123"/>
    <mergeCell ref="AP121:BE121"/>
    <mergeCell ref="CJ156:DA156"/>
    <mergeCell ref="H147:BC147"/>
    <mergeCell ref="H148:BC148"/>
    <mergeCell ref="BD148:BS148"/>
    <mergeCell ref="BT148:CI148"/>
    <mergeCell ref="CJ148:DA148"/>
    <mergeCell ref="BT149:CI149"/>
    <mergeCell ref="CJ149:DA149"/>
    <mergeCell ref="AP123:BE123"/>
    <mergeCell ref="H165:BS165"/>
    <mergeCell ref="BT165:CI165"/>
    <mergeCell ref="CJ165:DA165"/>
    <mergeCell ref="CL122:DA122"/>
    <mergeCell ref="BT129:CI129"/>
    <mergeCell ref="H140:BC140"/>
    <mergeCell ref="H139:BC139"/>
    <mergeCell ref="BD156:BS156"/>
    <mergeCell ref="BT156:CI156"/>
    <mergeCell ref="A152:G152"/>
    <mergeCell ref="H152:BC152"/>
    <mergeCell ref="BD152:BS152"/>
    <mergeCell ref="BT152:CI152"/>
    <mergeCell ref="CJ152:DA152"/>
    <mergeCell ref="A150:G150"/>
    <mergeCell ref="A151:G151"/>
    <mergeCell ref="H151:BC151"/>
    <mergeCell ref="BD151:BS151"/>
    <mergeCell ref="BT151:CI151"/>
    <mergeCell ref="A147:G147"/>
    <mergeCell ref="A148:G148"/>
    <mergeCell ref="A149:G149"/>
    <mergeCell ref="H149:BC149"/>
    <mergeCell ref="BD149:BS149"/>
    <mergeCell ref="BT142:CI142"/>
    <mergeCell ref="A143:G143"/>
    <mergeCell ref="H143:BC143"/>
    <mergeCell ref="BD143:BS143"/>
    <mergeCell ref="BT143:CI143"/>
    <mergeCell ref="BT63:CD63"/>
    <mergeCell ref="BD139:BS139"/>
    <mergeCell ref="BT139:CI139"/>
    <mergeCell ref="CJ139:DA139"/>
    <mergeCell ref="CJ147:DA147"/>
    <mergeCell ref="A66:DA66"/>
    <mergeCell ref="A140:G140"/>
    <mergeCell ref="BD147:BS147"/>
    <mergeCell ref="BT147:CI147"/>
    <mergeCell ref="BF121:BU121"/>
    <mergeCell ref="CJ151:DA151"/>
    <mergeCell ref="CL102:DA102"/>
    <mergeCell ref="BD150:BS150"/>
    <mergeCell ref="BT150:CI150"/>
    <mergeCell ref="CJ150:DA150"/>
    <mergeCell ref="H150:BC150"/>
    <mergeCell ref="BT140:CI140"/>
    <mergeCell ref="CJ140:DA140"/>
    <mergeCell ref="BV121:CK121"/>
    <mergeCell ref="CL121:DA121"/>
    <mergeCell ref="H156:BC156"/>
    <mergeCell ref="G16:AD16"/>
    <mergeCell ref="AE16:AY16"/>
    <mergeCell ref="AZ16:BQ16"/>
    <mergeCell ref="BR16:CI16"/>
    <mergeCell ref="CJ16:DA16"/>
    <mergeCell ref="BV102:CK102"/>
    <mergeCell ref="A63:G63"/>
    <mergeCell ref="H63:BC63"/>
    <mergeCell ref="BD63:BS63"/>
    <mergeCell ref="H153:BC153"/>
    <mergeCell ref="BD153:BS153"/>
    <mergeCell ref="BT153:CI153"/>
    <mergeCell ref="CJ153:DA153"/>
    <mergeCell ref="A154:G154"/>
    <mergeCell ref="H154:BC154"/>
    <mergeCell ref="BD154:BS154"/>
    <mergeCell ref="BT154:CI154"/>
    <mergeCell ref="CJ154:DA154"/>
    <mergeCell ref="A153:G153"/>
    <mergeCell ref="CJ166:DA166"/>
    <mergeCell ref="A155:G155"/>
    <mergeCell ref="H155:BC155"/>
    <mergeCell ref="BD155:BS155"/>
    <mergeCell ref="BT155:CI155"/>
    <mergeCell ref="CJ155:DA155"/>
    <mergeCell ref="A166:G166"/>
    <mergeCell ref="H166:BS166"/>
    <mergeCell ref="BT166:CI166"/>
    <mergeCell ref="A156:G156"/>
  </mergeCells>
  <printOptions/>
  <pageMargins left="0.7874015748031497" right="0.5118110236220472" top="0.5905511811023623" bottom="0.3937007874015748" header="0.1968503937007874" footer="0.1968503937007874"/>
  <pageSetup fitToHeight="0" fitToWidth="1"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9" max="104" man="1"/>
    <brk id="89" max="104" man="1"/>
    <brk id="140" max="104" man="1"/>
    <brk id="157" max="10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2018-01-22T15:19:25Z</cp:lastPrinted>
  <dcterms:created xsi:type="dcterms:W3CDTF">2008-10-01T13:21:49Z</dcterms:created>
  <dcterms:modified xsi:type="dcterms:W3CDTF">2018-01-23T12:10:08Z</dcterms:modified>
  <cp:category/>
  <cp:version/>
  <cp:contentType/>
  <cp:contentStatus/>
</cp:coreProperties>
</file>